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3"/>
  <workbookPr/>
  <mc:AlternateContent xmlns:mc="http://schemas.openxmlformats.org/markup-compatibility/2006">
    <mc:Choice Requires="x15">
      <x15ac:absPath xmlns:x15ac="http://schemas.microsoft.com/office/spreadsheetml/2010/11/ac" url="D:\00 Geologica Carpathica\00 Manuskripty\00 ACCEPTED\3-2021\03-Lexa\praca\Supp upravene\"/>
    </mc:Choice>
  </mc:AlternateContent>
  <xr:revisionPtr revIDLastSave="0" documentId="13_ncr:1_{DA220009-19E2-41CD-9674-D04B1DC72427}" xr6:coauthVersionLast="36" xr6:coauthVersionMax="36" xr10:uidLastSave="{00000000-0000-0000-0000-000000000000}"/>
  <bookViews>
    <workbookView xWindow="-12" yWindow="-12" windowWidth="11520" windowHeight="10728" xr2:uid="{00000000-000D-0000-FFFF-FFFF00000000}"/>
  </bookViews>
  <sheets>
    <sheet name="Lehôtka pod Brehmi" sheetId="2" r:id="rId1"/>
    <sheet name="Szabóova skala" sheetId="3" r:id="rId2"/>
    <sheet name="Jastrabá" sheetId="1" r:id="rId3"/>
  </sheets>
  <calcPr calcId="191029"/>
</workbook>
</file>

<file path=xl/calcChain.xml><?xml version="1.0" encoding="utf-8"?>
<calcChain xmlns="http://schemas.openxmlformats.org/spreadsheetml/2006/main">
  <c r="AE11" i="2" l="1"/>
  <c r="AD11" i="2"/>
  <c r="AE10" i="2"/>
  <c r="AD10" i="2"/>
  <c r="BI22" i="2"/>
  <c r="BI23" i="2"/>
  <c r="BI24" i="2"/>
  <c r="BI25" i="2"/>
  <c r="BH25" i="2"/>
  <c r="BH24" i="2"/>
  <c r="BH23" i="2"/>
  <c r="BH22" i="2"/>
  <c r="BA26" i="2"/>
  <c r="BA27" i="2"/>
  <c r="BB27" i="2"/>
  <c r="BA28" i="2"/>
  <c r="BA29" i="2"/>
  <c r="AZ29" i="2"/>
  <c r="AZ28" i="2"/>
  <c r="AZ27" i="2"/>
  <c r="AZ26" i="2"/>
  <c r="AS37" i="2"/>
  <c r="AS38" i="2"/>
  <c r="AT38" i="2"/>
  <c r="AS39" i="2"/>
  <c r="AS40" i="2"/>
  <c r="AR40" i="2"/>
  <c r="AR39" i="2"/>
  <c r="AR38" i="2"/>
  <c r="AR37" i="2"/>
  <c r="W27" i="2"/>
  <c r="V27" i="2"/>
  <c r="BB9" i="2"/>
  <c r="BB29" i="2" s="1"/>
  <c r="BC9" i="2"/>
  <c r="BC27" i="2" s="1"/>
  <c r="AM14" i="2"/>
  <c r="AL14" i="2"/>
  <c r="F42" i="2"/>
  <c r="G42" i="2"/>
  <c r="AC12" i="2"/>
  <c r="AC13" i="2"/>
  <c r="AD13" i="2"/>
  <c r="AC14" i="2"/>
  <c r="AE14" i="2"/>
  <c r="AC15" i="2"/>
  <c r="AB15" i="2"/>
  <c r="AB14" i="2"/>
  <c r="AB13" i="2"/>
  <c r="AB12" i="2"/>
  <c r="BK21" i="2"/>
  <c r="BJ21" i="2"/>
  <c r="BK20" i="2"/>
  <c r="BJ20" i="2"/>
  <c r="BK19" i="2"/>
  <c r="BJ19" i="2"/>
  <c r="BK18" i="2"/>
  <c r="BJ18" i="2"/>
  <c r="BK17" i="2"/>
  <c r="BJ17" i="2"/>
  <c r="AU36" i="2"/>
  <c r="AT36" i="2"/>
  <c r="BC25" i="2"/>
  <c r="BB25" i="2"/>
  <c r="AU35" i="2"/>
  <c r="AT35" i="2"/>
  <c r="AU34" i="2"/>
  <c r="AT34" i="2"/>
  <c r="BC24" i="2"/>
  <c r="BB24" i="2"/>
  <c r="AU33" i="2"/>
  <c r="AT33" i="2"/>
  <c r="AU32" i="2"/>
  <c r="AT32" i="2"/>
  <c r="AU31" i="2"/>
  <c r="AT31" i="2"/>
  <c r="BC23" i="2"/>
  <c r="BB23" i="2"/>
  <c r="BK16" i="2"/>
  <c r="BJ16" i="2"/>
  <c r="BC22" i="2"/>
  <c r="BB22" i="2"/>
  <c r="BK15" i="2"/>
  <c r="BJ15" i="2"/>
  <c r="AU30" i="2"/>
  <c r="AT30" i="2"/>
  <c r="BK14" i="2"/>
  <c r="BJ14" i="2"/>
  <c r="BC21" i="2"/>
  <c r="BB21" i="2"/>
  <c r="AU29" i="2"/>
  <c r="AT29" i="2"/>
  <c r="AU28" i="2"/>
  <c r="AT28" i="2"/>
  <c r="AU27" i="2"/>
  <c r="AT27" i="2"/>
  <c r="BC20" i="2"/>
  <c r="BB20" i="2"/>
  <c r="AU26" i="2"/>
  <c r="AT26" i="2"/>
  <c r="BK13" i="2"/>
  <c r="BJ13" i="2"/>
  <c r="AU25" i="2"/>
  <c r="AT25" i="2"/>
  <c r="BC19" i="2"/>
  <c r="BB19" i="2"/>
  <c r="AU24" i="2"/>
  <c r="AT24" i="2"/>
  <c r="BK12" i="2"/>
  <c r="BJ12" i="2"/>
  <c r="BC18" i="2"/>
  <c r="BB18" i="2"/>
  <c r="BK11" i="2"/>
  <c r="BJ11" i="2"/>
  <c r="AU23" i="2"/>
  <c r="AT23" i="2"/>
  <c r="AU22" i="2"/>
  <c r="AT22" i="2"/>
  <c r="AU21" i="2"/>
  <c r="AT21" i="2"/>
  <c r="BK10" i="2"/>
  <c r="BK23" i="2" s="1"/>
  <c r="BJ10" i="2"/>
  <c r="BC17" i="2"/>
  <c r="BB17" i="2"/>
  <c r="AU20" i="2"/>
  <c r="AT20" i="2"/>
  <c r="BK9" i="2"/>
  <c r="BK24" i="2" s="1"/>
  <c r="BJ9" i="2"/>
  <c r="BJ23" i="2" s="1"/>
  <c r="AU19" i="2"/>
  <c r="AT19" i="2"/>
  <c r="BC16" i="2"/>
  <c r="BB16" i="2"/>
  <c r="AU18" i="2"/>
  <c r="AT18" i="2"/>
  <c r="BC15" i="2"/>
  <c r="BB15" i="2"/>
  <c r="AU17" i="2"/>
  <c r="AT17" i="2"/>
  <c r="AU16" i="2"/>
  <c r="AT16" i="2"/>
  <c r="AU15" i="2"/>
  <c r="AT15" i="2"/>
  <c r="BC14" i="2"/>
  <c r="BB14" i="2"/>
  <c r="AU14" i="2"/>
  <c r="AT14" i="2"/>
  <c r="BC13" i="2"/>
  <c r="BB13" i="2"/>
  <c r="AU13" i="2"/>
  <c r="AT13" i="2"/>
  <c r="AU12" i="2"/>
  <c r="AT12" i="2"/>
  <c r="BC12" i="2"/>
  <c r="BB12" i="2"/>
  <c r="BC11" i="2"/>
  <c r="BB11" i="2"/>
  <c r="BB28" i="2" s="1"/>
  <c r="BC10" i="2"/>
  <c r="BB10" i="2"/>
  <c r="AU11" i="2"/>
  <c r="AT11" i="2"/>
  <c r="AU10" i="2"/>
  <c r="AT10" i="2"/>
  <c r="AU9" i="2"/>
  <c r="AU38" i="2" s="1"/>
  <c r="AT9" i="2"/>
  <c r="AT39" i="2" s="1"/>
  <c r="AK31" i="2"/>
  <c r="AJ31" i="2"/>
  <c r="AK30" i="2"/>
  <c r="AJ30" i="2"/>
  <c r="AK29" i="2"/>
  <c r="AJ29" i="2"/>
  <c r="AK28" i="2"/>
  <c r="AJ28" i="2"/>
  <c r="AM27" i="2"/>
  <c r="AL27" i="2"/>
  <c r="AM26" i="2"/>
  <c r="AL26" i="2"/>
  <c r="AM25" i="2"/>
  <c r="AL25" i="2"/>
  <c r="AM24" i="2"/>
  <c r="AL24" i="2"/>
  <c r="AM23" i="2"/>
  <c r="AL23" i="2"/>
  <c r="AM22" i="2"/>
  <c r="AL22" i="2"/>
  <c r="AM21" i="2"/>
  <c r="AL21" i="2"/>
  <c r="AM20" i="2"/>
  <c r="AL20" i="2"/>
  <c r="AM19" i="2"/>
  <c r="AL19" i="2"/>
  <c r="AM18" i="2"/>
  <c r="AL18" i="2"/>
  <c r="AM17" i="2"/>
  <c r="AL17" i="2"/>
  <c r="AM16" i="2"/>
  <c r="AL16" i="2"/>
  <c r="AM15" i="2"/>
  <c r="AL15" i="2"/>
  <c r="AM13" i="2"/>
  <c r="AL13" i="2"/>
  <c r="AM12" i="2"/>
  <c r="AM28" i="2" s="1"/>
  <c r="AL12" i="2"/>
  <c r="AM11" i="2"/>
  <c r="AL11" i="2"/>
  <c r="AM10" i="2"/>
  <c r="AL10" i="2"/>
  <c r="AM9" i="2"/>
  <c r="AL9" i="2"/>
  <c r="U44" i="2"/>
  <c r="T44" i="2"/>
  <c r="U43" i="2"/>
  <c r="T43" i="2"/>
  <c r="U42" i="2"/>
  <c r="T42" i="2"/>
  <c r="U41" i="2"/>
  <c r="T41" i="2"/>
  <c r="W40" i="2"/>
  <c r="V40" i="2"/>
  <c r="W39" i="2"/>
  <c r="V39" i="2"/>
  <c r="W38" i="2"/>
  <c r="V38" i="2"/>
  <c r="W37" i="2"/>
  <c r="V37" i="2"/>
  <c r="W36" i="2"/>
  <c r="V36" i="2"/>
  <c r="W35" i="2"/>
  <c r="V35" i="2"/>
  <c r="W34" i="2"/>
  <c r="V34" i="2"/>
  <c r="W33" i="2"/>
  <c r="V33" i="2"/>
  <c r="W32" i="2"/>
  <c r="V32" i="2"/>
  <c r="W31" i="2"/>
  <c r="V31" i="2"/>
  <c r="W30" i="2"/>
  <c r="V30" i="2"/>
  <c r="W29" i="2"/>
  <c r="V29" i="2"/>
  <c r="W28" i="2"/>
  <c r="V28" i="2"/>
  <c r="W26" i="2"/>
  <c r="V26" i="2"/>
  <c r="W25" i="2"/>
  <c r="V25" i="2"/>
  <c r="W24" i="2"/>
  <c r="V24" i="2"/>
  <c r="W23" i="2"/>
  <c r="V23" i="2"/>
  <c r="W22" i="2"/>
  <c r="V22" i="2"/>
  <c r="W21" i="2"/>
  <c r="V21" i="2"/>
  <c r="W20" i="2"/>
  <c r="V20" i="2"/>
  <c r="W19" i="2"/>
  <c r="V19" i="2"/>
  <c r="W18" i="2"/>
  <c r="V18" i="2"/>
  <c r="AE9" i="2"/>
  <c r="AE13" i="2" s="1"/>
  <c r="AD9" i="2"/>
  <c r="AD12" i="2" s="1"/>
  <c r="W17" i="2"/>
  <c r="V17" i="2"/>
  <c r="W16" i="2"/>
  <c r="V16" i="2"/>
  <c r="W15" i="2"/>
  <c r="V15" i="2"/>
  <c r="W14" i="2"/>
  <c r="V14" i="2"/>
  <c r="W13" i="2"/>
  <c r="V13" i="2"/>
  <c r="W12" i="2"/>
  <c r="W44" i="2" s="1"/>
  <c r="V12" i="2"/>
  <c r="W11" i="2"/>
  <c r="V11" i="2"/>
  <c r="W10" i="2"/>
  <c r="V10" i="2"/>
  <c r="W9" i="2"/>
  <c r="W41" i="2" s="1"/>
  <c r="V9" i="2"/>
  <c r="M17" i="2"/>
  <c r="M18" i="2"/>
  <c r="M19" i="2"/>
  <c r="M20" i="2"/>
  <c r="L20" i="2"/>
  <c r="L19" i="2"/>
  <c r="L18" i="2"/>
  <c r="L17" i="2"/>
  <c r="O13" i="2"/>
  <c r="O20" i="2" s="1"/>
  <c r="N13" i="2"/>
  <c r="O11" i="2"/>
  <c r="O17" i="2" s="1"/>
  <c r="N11" i="2"/>
  <c r="N20" i="2" s="1"/>
  <c r="O16" i="2"/>
  <c r="N16" i="2"/>
  <c r="O15" i="2"/>
  <c r="N15" i="2"/>
  <c r="O14" i="2"/>
  <c r="N14" i="2"/>
  <c r="O12" i="2"/>
  <c r="N12" i="2"/>
  <c r="O10" i="2"/>
  <c r="O18" i="2" s="1"/>
  <c r="N10" i="2"/>
  <c r="O9" i="2"/>
  <c r="N9" i="2"/>
  <c r="N17" i="2" s="1"/>
  <c r="E71" i="2"/>
  <c r="E72" i="2"/>
  <c r="E73" i="2"/>
  <c r="E74" i="2"/>
  <c r="D72" i="2"/>
  <c r="D71" i="2"/>
  <c r="D74" i="2"/>
  <c r="D73" i="2"/>
  <c r="G70" i="2"/>
  <c r="F70" i="2"/>
  <c r="G69" i="2"/>
  <c r="F69" i="2"/>
  <c r="G68" i="2"/>
  <c r="F68" i="2"/>
  <c r="G67" i="2"/>
  <c r="F67" i="2"/>
  <c r="G66" i="2"/>
  <c r="F66" i="2"/>
  <c r="G65" i="2"/>
  <c r="F65" i="2"/>
  <c r="G64" i="2"/>
  <c r="F64" i="2"/>
  <c r="G63" i="2"/>
  <c r="F63" i="2"/>
  <c r="G62" i="2"/>
  <c r="F62" i="2"/>
  <c r="G61" i="2"/>
  <c r="F61" i="2"/>
  <c r="G60" i="2"/>
  <c r="F60" i="2"/>
  <c r="G59" i="2"/>
  <c r="F59" i="2"/>
  <c r="G58" i="2"/>
  <c r="F58" i="2"/>
  <c r="G57" i="2"/>
  <c r="F57" i="2"/>
  <c r="G56" i="2"/>
  <c r="F56" i="2"/>
  <c r="G55" i="2"/>
  <c r="F55" i="2"/>
  <c r="G54" i="2"/>
  <c r="F54" i="2"/>
  <c r="G53" i="2"/>
  <c r="F53" i="2"/>
  <c r="G52" i="2"/>
  <c r="F52" i="2"/>
  <c r="G51" i="2"/>
  <c r="F51" i="2"/>
  <c r="G50" i="2"/>
  <c r="F50" i="2"/>
  <c r="G49" i="2"/>
  <c r="F49" i="2"/>
  <c r="G48" i="2"/>
  <c r="F48" i="2"/>
  <c r="G47" i="2"/>
  <c r="F47" i="2"/>
  <c r="G46" i="2"/>
  <c r="G71" i="2" s="1"/>
  <c r="F46" i="2"/>
  <c r="G45" i="2"/>
  <c r="F45" i="2"/>
  <c r="G44" i="2"/>
  <c r="F44" i="2"/>
  <c r="G43" i="2"/>
  <c r="F43" i="2"/>
  <c r="G41" i="2"/>
  <c r="F41" i="2"/>
  <c r="G40" i="2"/>
  <c r="F40" i="2"/>
  <c r="G39" i="2"/>
  <c r="F39" i="2"/>
  <c r="G38" i="2"/>
  <c r="F38" i="2"/>
  <c r="G37" i="2"/>
  <c r="F37" i="2"/>
  <c r="G36" i="2"/>
  <c r="F36" i="2"/>
  <c r="G35" i="2"/>
  <c r="F35" i="2"/>
  <c r="G34" i="2"/>
  <c r="F34" i="2"/>
  <c r="G33" i="2"/>
  <c r="F33" i="2"/>
  <c r="G32" i="2"/>
  <c r="F32" i="2"/>
  <c r="G31" i="2"/>
  <c r="F31" i="2"/>
  <c r="G30" i="2"/>
  <c r="F30" i="2"/>
  <c r="G29" i="2"/>
  <c r="F29" i="2"/>
  <c r="G28" i="2"/>
  <c r="F28" i="2"/>
  <c r="G27" i="2"/>
  <c r="F27" i="2"/>
  <c r="G26" i="2"/>
  <c r="F26" i="2"/>
  <c r="G25" i="2"/>
  <c r="F25" i="2"/>
  <c r="G24" i="2"/>
  <c r="F24" i="2"/>
  <c r="G23" i="2"/>
  <c r="F23" i="2"/>
  <c r="G22" i="2"/>
  <c r="F22" i="2"/>
  <c r="G21" i="2"/>
  <c r="F21" i="2"/>
  <c r="G20" i="2"/>
  <c r="F20" i="2"/>
  <c r="G19" i="2"/>
  <c r="F19" i="2"/>
  <c r="G18" i="2"/>
  <c r="F18" i="2"/>
  <c r="G17" i="2"/>
  <c r="F17" i="2"/>
  <c r="G16" i="2"/>
  <c r="F16" i="2"/>
  <c r="G15" i="2"/>
  <c r="F15" i="2"/>
  <c r="G14" i="2"/>
  <c r="F14" i="2"/>
  <c r="G13" i="2"/>
  <c r="F13" i="2"/>
  <c r="G12" i="2"/>
  <c r="F12" i="2"/>
  <c r="G11" i="2"/>
  <c r="F11" i="2"/>
  <c r="G10" i="2"/>
  <c r="G73" i="2" s="1"/>
  <c r="F10" i="2"/>
  <c r="F73" i="2" s="1"/>
  <c r="G9" i="2"/>
  <c r="G74" i="2" s="1"/>
  <c r="F9" i="2"/>
  <c r="F74" i="2" s="1"/>
  <c r="E18" i="3"/>
  <c r="D18" i="3"/>
  <c r="M16" i="3"/>
  <c r="L16" i="3"/>
  <c r="E17" i="3"/>
  <c r="D17" i="3"/>
  <c r="M15" i="3"/>
  <c r="L15" i="3"/>
  <c r="E16" i="3"/>
  <c r="D16" i="3"/>
  <c r="U14" i="3"/>
  <c r="T14" i="3"/>
  <c r="M14" i="3"/>
  <c r="L14" i="3"/>
  <c r="E15" i="3"/>
  <c r="D15" i="3"/>
  <c r="U13" i="3"/>
  <c r="T13" i="3"/>
  <c r="M13" i="3"/>
  <c r="L13" i="3"/>
  <c r="G14" i="3"/>
  <c r="F14" i="3"/>
  <c r="F15" i="3" s="1"/>
  <c r="U12" i="3"/>
  <c r="T12" i="3"/>
  <c r="G13" i="3"/>
  <c r="F13" i="3"/>
  <c r="U11" i="3"/>
  <c r="T11" i="3"/>
  <c r="O12" i="3"/>
  <c r="N12" i="3"/>
  <c r="N14" i="3" s="1"/>
  <c r="G12" i="3"/>
  <c r="F12" i="3"/>
  <c r="F16" i="3" s="1"/>
  <c r="O11" i="3"/>
  <c r="O14" i="3" s="1"/>
  <c r="N11" i="3"/>
  <c r="G11" i="3"/>
  <c r="F11" i="3"/>
  <c r="W10" i="3"/>
  <c r="V10" i="3"/>
  <c r="V13" i="3" s="1"/>
  <c r="O10" i="3"/>
  <c r="N10" i="3"/>
  <c r="G10" i="3"/>
  <c r="F10" i="3"/>
  <c r="W9" i="3"/>
  <c r="W14" i="3" s="1"/>
  <c r="V9" i="3"/>
  <c r="O9" i="3"/>
  <c r="N9" i="3"/>
  <c r="N16" i="3" s="1"/>
  <c r="G9" i="3"/>
  <c r="G18" i="3" s="1"/>
  <c r="F9" i="3"/>
  <c r="F18" i="3" s="1"/>
  <c r="AK14" i="1"/>
  <c r="AJ14" i="1"/>
  <c r="AK13" i="1"/>
  <c r="AJ13" i="1"/>
  <c r="AK12" i="1"/>
  <c r="AJ12" i="1"/>
  <c r="AK11" i="1"/>
  <c r="AJ11" i="1"/>
  <c r="AM10" i="1"/>
  <c r="AL10" i="1"/>
  <c r="AL12" i="1" s="1"/>
  <c r="AM9" i="1"/>
  <c r="AL9" i="1"/>
  <c r="AL11" i="1" s="1"/>
  <c r="AC19" i="1"/>
  <c r="AB19" i="1"/>
  <c r="AC18" i="1"/>
  <c r="AB18" i="1"/>
  <c r="AC17" i="1"/>
  <c r="AB17" i="1"/>
  <c r="AC16" i="1"/>
  <c r="AB16" i="1"/>
  <c r="AE15" i="1"/>
  <c r="AD15" i="1"/>
  <c r="AE14" i="1"/>
  <c r="AD14" i="1"/>
  <c r="AE13" i="1"/>
  <c r="AD13" i="1"/>
  <c r="AE12" i="1"/>
  <c r="AD12" i="1"/>
  <c r="AE11" i="1"/>
  <c r="AD11" i="1"/>
  <c r="AE10" i="1"/>
  <c r="AD10" i="1"/>
  <c r="AE9" i="1"/>
  <c r="AE19" i="1" s="1"/>
  <c r="AD9" i="1"/>
  <c r="AD16" i="1" s="1"/>
  <c r="U19" i="1"/>
  <c r="U20" i="1"/>
  <c r="U21" i="1"/>
  <c r="U22" i="1"/>
  <c r="T22" i="1"/>
  <c r="T21" i="1"/>
  <c r="T20" i="1"/>
  <c r="T19" i="1"/>
  <c r="M27" i="1"/>
  <c r="M28" i="1"/>
  <c r="M29" i="1"/>
  <c r="L29" i="1"/>
  <c r="L28" i="1"/>
  <c r="L27" i="1"/>
  <c r="M26" i="1"/>
  <c r="L26" i="1"/>
  <c r="W18" i="1"/>
  <c r="V18" i="1"/>
  <c r="W17" i="1"/>
  <c r="V17" i="1"/>
  <c r="W16" i="1"/>
  <c r="V16" i="1"/>
  <c r="W15" i="1"/>
  <c r="V15" i="1"/>
  <c r="W14" i="1"/>
  <c r="V14" i="1"/>
  <c r="W13" i="1"/>
  <c r="V13" i="1"/>
  <c r="W12" i="1"/>
  <c r="W21" i="1" s="1"/>
  <c r="V12" i="1"/>
  <c r="W11" i="1"/>
  <c r="V11" i="1"/>
  <c r="V22" i="1" s="1"/>
  <c r="W10" i="1"/>
  <c r="W20" i="1" s="1"/>
  <c r="V10" i="1"/>
  <c r="W9" i="1"/>
  <c r="W19" i="1"/>
  <c r="V9" i="1"/>
  <c r="O25" i="1"/>
  <c r="N25" i="1"/>
  <c r="O24" i="1"/>
  <c r="N24" i="1"/>
  <c r="O23" i="1"/>
  <c r="N23" i="1"/>
  <c r="O22" i="1"/>
  <c r="N22" i="1"/>
  <c r="O21" i="1"/>
  <c r="N21" i="1"/>
  <c r="O20" i="1"/>
  <c r="N20" i="1"/>
  <c r="O19" i="1"/>
  <c r="N19" i="1"/>
  <c r="O18" i="1"/>
  <c r="N18" i="1"/>
  <c r="O17" i="1"/>
  <c r="N17" i="1"/>
  <c r="O16" i="1"/>
  <c r="N16" i="1"/>
  <c r="O15" i="1"/>
  <c r="N15" i="1"/>
  <c r="O14" i="1"/>
  <c r="N14" i="1"/>
  <c r="O13" i="1"/>
  <c r="N13" i="1"/>
  <c r="O12" i="1"/>
  <c r="N12" i="1"/>
  <c r="O11" i="1"/>
  <c r="N11" i="1"/>
  <c r="N28" i="1" s="1"/>
  <c r="O10" i="1"/>
  <c r="N10" i="1"/>
  <c r="N29" i="1" s="1"/>
  <c r="O9" i="1"/>
  <c r="O28" i="1" s="1"/>
  <c r="N9" i="1"/>
  <c r="AD14" i="2"/>
  <c r="AD15" i="2"/>
  <c r="F72" i="2"/>
  <c r="AL31" i="2"/>
  <c r="V44" i="2"/>
  <c r="AL28" i="2"/>
  <c r="AL29" i="2"/>
  <c r="AL30" i="2"/>
  <c r="V41" i="2"/>
  <c r="V42" i="2"/>
  <c r="V43" i="2"/>
  <c r="W11" i="3"/>
  <c r="N13" i="3"/>
  <c r="V11" i="3"/>
  <c r="W12" i="3"/>
  <c r="O13" i="3"/>
  <c r="W13" i="3"/>
  <c r="G15" i="3"/>
  <c r="G17" i="3"/>
  <c r="V20" i="1"/>
  <c r="AM14" i="1"/>
  <c r="AD19" i="1"/>
  <c r="O29" i="1"/>
  <c r="AD18" i="1"/>
  <c r="AM11" i="1"/>
  <c r="AM12" i="1"/>
  <c r="AM13" i="1"/>
  <c r="N95" i="1"/>
  <c r="M95" i="1"/>
  <c r="E38" i="1"/>
  <c r="D38" i="1"/>
  <c r="E37" i="1"/>
  <c r="D37" i="1"/>
  <c r="E39" i="1"/>
  <c r="D39" i="1"/>
  <c r="E36" i="1"/>
  <c r="D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F39" i="1" s="1"/>
  <c r="G11" i="1"/>
  <c r="F11" i="1"/>
  <c r="F38" i="1" s="1"/>
  <c r="G10" i="1"/>
  <c r="F10" i="1"/>
  <c r="G9" i="1"/>
  <c r="G38" i="1" s="1"/>
  <c r="F9" i="1"/>
  <c r="F36" i="1"/>
  <c r="BK25" i="2" l="1"/>
  <c r="G39" i="1"/>
  <c r="AD17" i="1"/>
  <c r="V21" i="1"/>
  <c r="O15" i="3"/>
  <c r="F17" i="3"/>
  <c r="AM30" i="2"/>
  <c r="N19" i="2"/>
  <c r="AU40" i="2"/>
  <c r="BC29" i="2"/>
  <c r="BJ25" i="2"/>
  <c r="BK22" i="2"/>
  <c r="O19" i="2"/>
  <c r="G36" i="1"/>
  <c r="AE18" i="1"/>
  <c r="W22" i="1"/>
  <c r="G16" i="3"/>
  <c r="N15" i="3"/>
  <c r="O16" i="3"/>
  <c r="AM29" i="2"/>
  <c r="AM31" i="2"/>
  <c r="AE12" i="2"/>
  <c r="AT40" i="2"/>
  <c r="AU37" i="2"/>
  <c r="BC26" i="2"/>
  <c r="V12" i="3"/>
  <c r="G37" i="1"/>
  <c r="AE17" i="1"/>
  <c r="O26" i="1"/>
  <c r="O27" i="1"/>
  <c r="F71" i="2"/>
  <c r="AE15" i="2"/>
  <c r="AT37" i="2"/>
  <c r="F37" i="1"/>
  <c r="AE16" i="1"/>
  <c r="N27" i="1"/>
  <c r="V14" i="3"/>
  <c r="W43" i="2"/>
  <c r="G72" i="2"/>
  <c r="V19" i="1"/>
  <c r="N18" i="2"/>
  <c r="AU39" i="2"/>
  <c r="BC28" i="2"/>
  <c r="BJ24" i="2"/>
  <c r="AL13" i="1"/>
  <c r="W42" i="2"/>
  <c r="AL14" i="1"/>
  <c r="N26" i="1"/>
</calcChain>
</file>

<file path=xl/sharedStrings.xml><?xml version="1.0" encoding="utf-8"?>
<sst xmlns="http://schemas.openxmlformats.org/spreadsheetml/2006/main" count="734" uniqueCount="156">
  <si>
    <t>JS-21B</t>
  </si>
  <si>
    <t xml:space="preserve">JS-22 </t>
  </si>
  <si>
    <t>JS-22A</t>
  </si>
  <si>
    <t>JS-23</t>
  </si>
  <si>
    <t>JS-24</t>
  </si>
  <si>
    <t>JS-25</t>
  </si>
  <si>
    <t>JS-26</t>
  </si>
  <si>
    <t>JS-26A</t>
  </si>
  <si>
    <t>JS-26B</t>
  </si>
  <si>
    <t>JS-26C</t>
  </si>
  <si>
    <t>JS-26D</t>
  </si>
  <si>
    <t>JS-26E</t>
  </si>
  <si>
    <t>JS-26F</t>
  </si>
  <si>
    <t>JS-26G</t>
  </si>
  <si>
    <t>JS-27A</t>
  </si>
  <si>
    <t>JS-27B</t>
  </si>
  <si>
    <t>JS-28A</t>
  </si>
  <si>
    <t>JS-28B</t>
  </si>
  <si>
    <t>JS-28C</t>
  </si>
  <si>
    <t>JS-29</t>
  </si>
  <si>
    <t>JS-30</t>
  </si>
  <si>
    <t>JS-32A</t>
  </si>
  <si>
    <t>JS-32B</t>
  </si>
  <si>
    <t>JS-32x</t>
  </si>
  <si>
    <t>JS-32y</t>
  </si>
  <si>
    <t>JS-32xy</t>
  </si>
  <si>
    <t>950 °C</t>
  </si>
  <si>
    <t>JA-6</t>
  </si>
  <si>
    <t>JS-06C</t>
  </si>
  <si>
    <t>JS-06D</t>
  </si>
  <si>
    <t>JS-31</t>
  </si>
  <si>
    <t xml:space="preserve">JS-33  </t>
  </si>
  <si>
    <t>JS-35A</t>
  </si>
  <si>
    <t>JS-35B</t>
  </si>
  <si>
    <t>JS-40</t>
  </si>
  <si>
    <t>JS-42</t>
  </si>
  <si>
    <t>vrch</t>
  </si>
  <si>
    <t>grey porous</t>
  </si>
  <si>
    <t>grained matrix</t>
  </si>
  <si>
    <t>Jastrabá deposit - total</t>
  </si>
  <si>
    <t>105 °C</t>
  </si>
  <si>
    <t xml:space="preserve"> (950-105°C)</t>
  </si>
  <si>
    <t>AM</t>
  </si>
  <si>
    <t>SD</t>
  </si>
  <si>
    <t>MIN</t>
  </si>
  <si>
    <t>MAX</t>
  </si>
  <si>
    <t>rhyolite</t>
  </si>
  <si>
    <t>pink</t>
  </si>
  <si>
    <t>altered</t>
  </si>
  <si>
    <t xml:space="preserve"> </t>
  </si>
  <si>
    <t>SS-1A</t>
  </si>
  <si>
    <t>SS-1c</t>
  </si>
  <si>
    <t>SS-1B</t>
  </si>
  <si>
    <t>SS-25</t>
  </si>
  <si>
    <t>SS-3b</t>
  </si>
  <si>
    <t>SS-5b</t>
  </si>
  <si>
    <t>Szabóova skala - total</t>
  </si>
  <si>
    <t>% at 105°C</t>
  </si>
  <si>
    <t>Position/Variety</t>
  </si>
  <si>
    <t>Number</t>
  </si>
  <si>
    <t>Sample</t>
  </si>
  <si>
    <t>PL-4a</t>
  </si>
  <si>
    <t>PL-4b</t>
  </si>
  <si>
    <t>PL-6a</t>
  </si>
  <si>
    <t>PL-6b</t>
  </si>
  <si>
    <t>PL-19</t>
  </si>
  <si>
    <t>PL-20A</t>
  </si>
  <si>
    <t>PL-24A</t>
  </si>
  <si>
    <t>PL-24b</t>
  </si>
  <si>
    <t>PL-24c</t>
  </si>
  <si>
    <t>PL-24d</t>
  </si>
  <si>
    <t>PL-24e</t>
  </si>
  <si>
    <t>PL-29a</t>
  </si>
  <si>
    <t>PL-29b</t>
  </si>
  <si>
    <t>PL-72b1</t>
  </si>
  <si>
    <t>PL-91a1</t>
  </si>
  <si>
    <t>PL-91a3</t>
  </si>
  <si>
    <t>PL-93A</t>
  </si>
  <si>
    <t>PL-93B</t>
  </si>
  <si>
    <t>PL-95</t>
  </si>
  <si>
    <t>PL-134B</t>
  </si>
  <si>
    <t>PL-134C</t>
  </si>
  <si>
    <t xml:space="preserve">PL-135A   </t>
  </si>
  <si>
    <t>PL-136A</t>
  </si>
  <si>
    <t>PL-136C</t>
  </si>
  <si>
    <t>PL-138B</t>
  </si>
  <si>
    <t xml:space="preserve">PL-138C </t>
  </si>
  <si>
    <t>PL-140B</t>
  </si>
  <si>
    <t>PL-140D</t>
  </si>
  <si>
    <t>PL-141A</t>
  </si>
  <si>
    <t>PL-141B</t>
  </si>
  <si>
    <t>PL-143A</t>
  </si>
  <si>
    <t>PL-143B</t>
  </si>
  <si>
    <t>PL-144A</t>
  </si>
  <si>
    <t>PL-144C</t>
  </si>
  <si>
    <t>PL-144D</t>
  </si>
  <si>
    <t>PL-144E</t>
  </si>
  <si>
    <t>PL-145A</t>
  </si>
  <si>
    <t>PL-145B</t>
  </si>
  <si>
    <t>PL-146</t>
  </si>
  <si>
    <t>PL-147</t>
  </si>
  <si>
    <t>PL-148A</t>
  </si>
  <si>
    <t>PL-148B</t>
  </si>
  <si>
    <t>PL-148 C</t>
  </si>
  <si>
    <t>PL-149</t>
  </si>
  <si>
    <t>PL-150C</t>
  </si>
  <si>
    <t>PL-151A</t>
  </si>
  <si>
    <t>PL-151C</t>
  </si>
  <si>
    <t>PL-241a</t>
  </si>
  <si>
    <t>PL-241b</t>
  </si>
  <si>
    <t>PL-242</t>
  </si>
  <si>
    <t>PL-244</t>
  </si>
  <si>
    <t>PL-248a</t>
  </si>
  <si>
    <t>PL-254</t>
  </si>
  <si>
    <t>PL-255</t>
  </si>
  <si>
    <t xml:space="preserve">PL- 263A </t>
  </si>
  <si>
    <t>PL- 263B</t>
  </si>
  <si>
    <t>PL-294</t>
  </si>
  <si>
    <t>PL-L</t>
  </si>
  <si>
    <t>PL-H</t>
  </si>
  <si>
    <t xml:space="preserve">PL-L-17   </t>
  </si>
  <si>
    <t xml:space="preserve">PL-H-17   </t>
  </si>
  <si>
    <t>western part of deposit/grey porous</t>
  </si>
  <si>
    <t>eastern part of deposit/grey porous</t>
  </si>
  <si>
    <t>western part of deposit/altered perlite</t>
  </si>
  <si>
    <t>Lehôtka pod Brehmi deposit - total</t>
  </si>
  <si>
    <t>Lehôtka pod Brehmi deposit - freatomagmatic pyroclastic rocks</t>
  </si>
  <si>
    <t>Lehôtka pod Brehmi deposit - alterted perlite</t>
  </si>
  <si>
    <t>PL-144B</t>
  </si>
  <si>
    <t>Lehôtka pod Brehmi deposit - eastern part</t>
  </si>
  <si>
    <t>Lehôtka pod Brehmi deposit - western part without altered perlite</t>
  </si>
  <si>
    <t>Lehôtka pod Brehmi deposit - grey porous</t>
  </si>
  <si>
    <t>AM - arithmetic mean, SD - standard deviation, Max - maximum value, Min - minimum value, % at 105 °C – proportion of weight loss at 105 °C after drying from the total weight loss on LOI.</t>
  </si>
  <si>
    <t>western part of deposit/dark dense</t>
  </si>
  <si>
    <t>eastern part of deposit/dark dense</t>
  </si>
  <si>
    <t>Szabóova skala - grey porous perlite</t>
  </si>
  <si>
    <t>Szabóova skala - dark dense perlite</t>
  </si>
  <si>
    <t>dark dense</t>
  </si>
  <si>
    <t>Variety</t>
  </si>
  <si>
    <t>PL-135A</t>
  </si>
  <si>
    <t>western part of deposit/granular matrix</t>
  </si>
  <si>
    <t>eastern part of deposit/granular matrix</t>
  </si>
  <si>
    <t>phreatomagmatic pyroclastic rocks/dark dense</t>
  </si>
  <si>
    <t>phreatomagmatic pyroclastic rocks/grey porous</t>
  </si>
  <si>
    <t>Jastrabá deposit - grey porous perlites</t>
  </si>
  <si>
    <t>granular matrix</t>
  </si>
  <si>
    <t>Jastrabá deposit – granular matrix</t>
  </si>
  <si>
    <t>Jastrabá – surrounding pyroclastic flow deposits</t>
  </si>
  <si>
    <t>Jastrabá – underlying altered rock</t>
  </si>
  <si>
    <t>JS-32C</t>
  </si>
  <si>
    <t>matrix</t>
  </si>
  <si>
    <t>tuff</t>
  </si>
  <si>
    <t xml:space="preserve">Electronic supplement 9. Data on loss on ignition (LOI, 950 °C) and loss on drying (105°C) of perlites and surrounding rocks from the Lehôtka pod Brehmi deposit. </t>
  </si>
  <si>
    <t xml:space="preserve">Electronic supplement 9. Data on loss on ignition (LOI, 950 °C) and loss on drying (105°C) of perlites from Szabóova skala. </t>
  </si>
  <si>
    <t xml:space="preserve">Electronic supplement 9. Data on loss on ignition (LOI, 950 °C) and loss on drying (105°C) of perlites and surrounding rocks from the Jastrabá deposit. </t>
  </si>
  <si>
    <t>Perlite deposits of the Central Slovakia Volcanic Field (Western Carpathians): Geology and properties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</si>
</sst>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color indexed="8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i/>
      <sz val="10"/>
      <color indexed="8"/>
      <name val="Arial"/>
      <family val="2"/>
    </font>
    <font>
      <i/>
      <sz val="10"/>
      <color indexed="8"/>
      <name val="Calibri"/>
      <family val="2"/>
    </font>
    <font>
      <i/>
      <sz val="10"/>
      <name val="Arial"/>
      <family val="2"/>
    </font>
    <font>
      <i/>
      <sz val="10"/>
      <color indexed="8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8"/>
      <name val="Calibri"/>
      <family val="2"/>
    </font>
    <font>
      <b/>
      <i/>
      <sz val="12"/>
      <color indexed="8"/>
      <name val="Times New Roman"/>
      <family val="1"/>
      <charset val="238"/>
    </font>
    <font>
      <sz val="12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6">
    <xf numFmtId="0" fontId="0" fillId="0" borderId="0" xfId="0"/>
    <xf numFmtId="0" fontId="0" fillId="0" borderId="0" xfId="0" applyFill="1"/>
    <xf numFmtId="164" fontId="0" fillId="0" borderId="0" xfId="0" applyNumberFormat="1" applyFill="1" applyAlignment="1">
      <alignment horizontal="center"/>
    </xf>
    <xf numFmtId="2" fontId="1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Fill="1"/>
    <xf numFmtId="0" fontId="2" fillId="0" borderId="0" xfId="0" applyFont="1" applyAlignment="1">
      <alignment horizontal="center"/>
    </xf>
    <xf numFmtId="0" fontId="2" fillId="0" borderId="0" xfId="0" applyFont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5" fillId="0" borderId="0" xfId="0" applyFont="1" applyBorder="1"/>
    <xf numFmtId="164" fontId="5" fillId="0" borderId="0" xfId="0" applyNumberFormat="1" applyFont="1" applyBorder="1" applyAlignment="1">
      <alignment horizontal="center"/>
    </xf>
    <xf numFmtId="0" fontId="4" fillId="0" borderId="0" xfId="0" applyFont="1" applyBorder="1"/>
    <xf numFmtId="1" fontId="5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0" fontId="5" fillId="2" borderId="0" xfId="0" applyFont="1" applyFill="1" applyBorder="1"/>
    <xf numFmtId="164" fontId="5" fillId="3" borderId="0" xfId="0" applyNumberFormat="1" applyFont="1" applyFill="1" applyBorder="1" applyAlignment="1">
      <alignment horizontal="center"/>
    </xf>
    <xf numFmtId="2" fontId="5" fillId="4" borderId="0" xfId="0" applyNumberFormat="1" applyFont="1" applyFill="1" applyBorder="1" applyAlignment="1">
      <alignment horizontal="center"/>
    </xf>
    <xf numFmtId="2" fontId="3" fillId="4" borderId="0" xfId="0" applyNumberFormat="1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9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1" fontId="5" fillId="0" borderId="4" xfId="0" applyNumberFormat="1" applyFont="1" applyFill="1" applyBorder="1" applyAlignment="1">
      <alignment horizontal="center"/>
    </xf>
    <xf numFmtId="164" fontId="3" fillId="0" borderId="5" xfId="0" applyNumberFormat="1" applyFont="1" applyFill="1" applyBorder="1" applyAlignment="1">
      <alignment horizontal="center"/>
    </xf>
    <xf numFmtId="1" fontId="3" fillId="0" borderId="4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/>
    </xf>
    <xf numFmtId="164" fontId="3" fillId="0" borderId="2" xfId="0" applyNumberFormat="1" applyFont="1" applyFill="1" applyBorder="1" applyAlignment="1">
      <alignment horizontal="center"/>
    </xf>
    <xf numFmtId="164" fontId="3" fillId="0" borderId="3" xfId="0" applyNumberFormat="1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164" fontId="5" fillId="0" borderId="7" xfId="0" applyNumberFormat="1" applyFont="1" applyFill="1" applyBorder="1" applyAlignment="1">
      <alignment horizontal="center"/>
    </xf>
    <xf numFmtId="164" fontId="5" fillId="0" borderId="8" xfId="0" applyNumberFormat="1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164" fontId="5" fillId="0" borderId="5" xfId="0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64" fontId="5" fillId="0" borderId="2" xfId="0" applyNumberFormat="1" applyFont="1" applyFill="1" applyBorder="1" applyAlignment="1">
      <alignment horizontal="center"/>
    </xf>
    <xf numFmtId="164" fontId="5" fillId="0" borderId="3" xfId="0" applyNumberFormat="1" applyFont="1" applyFill="1" applyBorder="1" applyAlignment="1">
      <alignment horizontal="center"/>
    </xf>
    <xf numFmtId="2" fontId="3" fillId="0" borderId="2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164" fontId="0" fillId="0" borderId="2" xfId="0" applyNumberForma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164" fontId="0" fillId="0" borderId="7" xfId="0" applyNumberFormat="1" applyFill="1" applyBorder="1" applyAlignment="1">
      <alignment horizontal="center"/>
    </xf>
    <xf numFmtId="164" fontId="0" fillId="0" borderId="8" xfId="0" applyNumberForma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164" fontId="0" fillId="0" borderId="5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0" fillId="0" borderId="3" xfId="0" applyNumberFormat="1" applyFill="1" applyBorder="1" applyAlignment="1">
      <alignment horizontal="center"/>
    </xf>
    <xf numFmtId="164" fontId="3" fillId="0" borderId="7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164" fontId="0" fillId="0" borderId="7" xfId="0" applyNumberFormat="1" applyFont="1" applyFill="1" applyBorder="1" applyAlignment="1">
      <alignment horizontal="center"/>
    </xf>
    <xf numFmtId="164" fontId="1" fillId="0" borderId="7" xfId="0" applyNumberFormat="1" applyFont="1" applyFill="1" applyBorder="1" applyAlignment="1">
      <alignment horizontal="center"/>
    </xf>
    <xf numFmtId="164" fontId="0" fillId="0" borderId="8" xfId="0" applyNumberFormat="1" applyFont="1" applyFill="1" applyBorder="1" applyAlignment="1">
      <alignment horizontal="center"/>
    </xf>
    <xf numFmtId="164" fontId="0" fillId="0" borderId="2" xfId="0" applyNumberFormat="1" applyFont="1" applyFill="1" applyBorder="1" applyAlignment="1">
      <alignment horizontal="center"/>
    </xf>
    <xf numFmtId="164" fontId="1" fillId="0" borderId="2" xfId="0" applyNumberFormat="1" applyFont="1" applyFill="1" applyBorder="1" applyAlignment="1">
      <alignment horizontal="center"/>
    </xf>
    <xf numFmtId="164" fontId="0" fillId="0" borderId="3" xfId="0" applyNumberFormat="1" applyFont="1" applyFill="1" applyBorder="1" applyAlignment="1">
      <alignment horizontal="center"/>
    </xf>
    <xf numFmtId="0" fontId="0" fillId="0" borderId="0" xfId="0" applyFill="1" applyBorder="1"/>
    <xf numFmtId="164" fontId="0" fillId="0" borderId="0" xfId="0" applyNumberFormat="1" applyFill="1" applyBorder="1"/>
    <xf numFmtId="0" fontId="9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0" xfId="0" applyFont="1" applyBorder="1"/>
    <xf numFmtId="0" fontId="10" fillId="0" borderId="0" xfId="0" applyFont="1" applyFill="1" applyAlignment="1">
      <alignment horizontal="left" vertical="center"/>
    </xf>
    <xf numFmtId="0" fontId="11" fillId="0" borderId="0" xfId="0" applyFont="1" applyFill="1" applyAlignment="1">
      <alignment vertical="center"/>
    </xf>
    <xf numFmtId="0" fontId="9" fillId="0" borderId="1" xfId="0" applyFont="1" applyFill="1" applyBorder="1" applyAlignment="1">
      <alignment horizontal="center"/>
    </xf>
    <xf numFmtId="164" fontId="9" fillId="0" borderId="2" xfId="0" applyNumberFormat="1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164" fontId="9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14" fillId="0" borderId="6" xfId="0" applyFont="1" applyFill="1" applyBorder="1" applyAlignment="1">
      <alignment horizontal="center"/>
    </xf>
    <xf numFmtId="164" fontId="14" fillId="0" borderId="7" xfId="0" applyNumberFormat="1" applyFont="1" applyFill="1" applyBorder="1" applyAlignment="1">
      <alignment horizontal="center"/>
    </xf>
    <xf numFmtId="164" fontId="14" fillId="0" borderId="8" xfId="0" applyNumberFormat="1" applyFont="1" applyFill="1" applyBorder="1" applyAlignment="1">
      <alignment horizontal="center"/>
    </xf>
    <xf numFmtId="0" fontId="14" fillId="0" borderId="0" xfId="0" applyFont="1" applyFill="1"/>
    <xf numFmtId="0" fontId="14" fillId="0" borderId="0" xfId="0" applyFont="1"/>
    <xf numFmtId="0" fontId="14" fillId="0" borderId="4" xfId="0" applyFont="1" applyFill="1" applyBorder="1" applyAlignment="1">
      <alignment horizontal="center"/>
    </xf>
    <xf numFmtId="164" fontId="14" fillId="0" borderId="0" xfId="0" applyNumberFormat="1" applyFont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164" fontId="14" fillId="0" borderId="0" xfId="0" applyNumberFormat="1" applyFont="1" applyFill="1" applyBorder="1" applyAlignment="1">
      <alignment horizontal="center"/>
    </xf>
    <xf numFmtId="164" fontId="14" fillId="0" borderId="5" xfId="0" applyNumberFormat="1" applyFont="1" applyFill="1" applyBorder="1" applyAlignment="1">
      <alignment horizontal="center"/>
    </xf>
    <xf numFmtId="0" fontId="14" fillId="0" borderId="1" xfId="0" applyFont="1" applyFill="1" applyBorder="1" applyAlignment="1">
      <alignment horizontal="center"/>
    </xf>
    <xf numFmtId="164" fontId="14" fillId="0" borderId="2" xfId="0" applyNumberFormat="1" applyFont="1" applyFill="1" applyBorder="1" applyAlignment="1">
      <alignment horizontal="center"/>
    </xf>
    <xf numFmtId="164" fontId="14" fillId="0" borderId="3" xfId="0" applyNumberFormat="1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4" fillId="0" borderId="0" xfId="0" applyFont="1" applyBorder="1"/>
    <xf numFmtId="0" fontId="14" fillId="0" borderId="0" xfId="0" applyFont="1" applyFill="1" applyBorder="1"/>
    <xf numFmtId="164" fontId="14" fillId="0" borderId="0" xfId="0" applyNumberFormat="1" applyFont="1" applyFill="1"/>
    <xf numFmtId="0" fontId="14" fillId="0" borderId="0" xfId="0" applyFont="1" applyFill="1" applyAlignment="1">
      <alignment horizontal="center"/>
    </xf>
    <xf numFmtId="0" fontId="14" fillId="0" borderId="0" xfId="0" applyFont="1" applyFill="1" applyBorder="1" applyAlignment="1">
      <alignment horizontal="left"/>
    </xf>
    <xf numFmtId="0" fontId="12" fillId="0" borderId="0" xfId="0" applyFont="1" applyFill="1"/>
    <xf numFmtId="0" fontId="14" fillId="0" borderId="0" xfId="0" applyFont="1" applyAlignment="1">
      <alignment horizontal="center"/>
    </xf>
    <xf numFmtId="164" fontId="14" fillId="0" borderId="7" xfId="0" applyNumberFormat="1" applyFont="1" applyBorder="1" applyAlignment="1">
      <alignment horizontal="left"/>
    </xf>
    <xf numFmtId="164" fontId="14" fillId="0" borderId="0" xfId="0" applyNumberFormat="1" applyFont="1" applyBorder="1" applyAlignment="1">
      <alignment horizontal="left"/>
    </xf>
    <xf numFmtId="164" fontId="14" fillId="0" borderId="2" xfId="0" applyNumberFormat="1" applyFont="1" applyBorder="1" applyAlignment="1">
      <alignment horizontal="left"/>
    </xf>
    <xf numFmtId="0" fontId="14" fillId="0" borderId="7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0" fontId="14" fillId="0" borderId="2" xfId="0" applyFont="1" applyFill="1" applyBorder="1" applyAlignment="1">
      <alignment horizontal="left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164" fontId="6" fillId="0" borderId="2" xfId="0" applyNumberFormat="1" applyFont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5" fillId="0" borderId="2" xfId="0" applyFont="1" applyFill="1" applyBorder="1" applyAlignment="1">
      <alignment horizontal="left"/>
    </xf>
    <xf numFmtId="0" fontId="14" fillId="0" borderId="0" xfId="0" applyFont="1" applyAlignment="1">
      <alignment vertical="center"/>
    </xf>
    <xf numFmtId="164" fontId="9" fillId="0" borderId="2" xfId="0" applyNumberFormat="1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1" fontId="14" fillId="0" borderId="6" xfId="0" applyNumberFormat="1" applyFont="1" applyFill="1" applyBorder="1" applyAlignment="1">
      <alignment horizontal="center"/>
    </xf>
    <xf numFmtId="164" fontId="14" fillId="0" borderId="0" xfId="0" applyNumberFormat="1" applyFont="1" applyFill="1" applyBorder="1"/>
    <xf numFmtId="1" fontId="14" fillId="0" borderId="4" xfId="0" applyNumberFormat="1" applyFont="1" applyFill="1" applyBorder="1" applyAlignment="1">
      <alignment horizontal="center"/>
    </xf>
    <xf numFmtId="1" fontId="14" fillId="0" borderId="1" xfId="0" applyNumberFormat="1" applyFont="1" applyFill="1" applyBorder="1" applyAlignment="1">
      <alignment horizontal="center"/>
    </xf>
    <xf numFmtId="164" fontId="14" fillId="0" borderId="2" xfId="0" applyNumberFormat="1" applyFont="1" applyFill="1" applyBorder="1" applyAlignment="1">
      <alignment horizontal="left"/>
    </xf>
    <xf numFmtId="0" fontId="14" fillId="0" borderId="0" xfId="0" applyFont="1" applyFill="1" applyAlignment="1">
      <alignment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Fill="1" applyBorder="1" applyAlignment="1">
      <alignment horizontal="center"/>
    </xf>
    <xf numFmtId="0" fontId="17" fillId="0" borderId="0" xfId="0" applyFont="1" applyFill="1" applyBorder="1"/>
    <xf numFmtId="0" fontId="17" fillId="0" borderId="0" xfId="0" applyFont="1" applyBorder="1"/>
    <xf numFmtId="164" fontId="17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5" fillId="0" borderId="0" xfId="0" applyFont="1" applyBorder="1" applyAlignment="1"/>
    <xf numFmtId="0" fontId="5" fillId="0" borderId="0" xfId="0" applyFont="1" applyFill="1" applyBorder="1" applyAlignment="1"/>
    <xf numFmtId="0" fontId="5" fillId="0" borderId="2" xfId="0" applyFont="1" applyBorder="1" applyAlignment="1"/>
    <xf numFmtId="0" fontId="5" fillId="0" borderId="2" xfId="0" applyFont="1" applyFill="1" applyBorder="1" applyAlignment="1"/>
    <xf numFmtId="0" fontId="0" fillId="0" borderId="7" xfId="0" applyFill="1" applyBorder="1" applyAlignment="1">
      <alignment horizontal="left"/>
    </xf>
    <xf numFmtId="0" fontId="0" fillId="0" borderId="2" xfId="0" applyFill="1" applyBorder="1" applyAlignment="1">
      <alignment horizontal="left"/>
    </xf>
    <xf numFmtId="0" fontId="0" fillId="0" borderId="7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164" fontId="14" fillId="0" borderId="7" xfId="0" applyNumberFormat="1" applyFont="1" applyFill="1" applyBorder="1" applyAlignment="1">
      <alignment horizontal="left"/>
    </xf>
    <xf numFmtId="164" fontId="14" fillId="0" borderId="0" xfId="0" applyNumberFormat="1" applyFont="1" applyFill="1" applyBorder="1" applyAlignment="1">
      <alignment horizontal="left"/>
    </xf>
    <xf numFmtId="0" fontId="12" fillId="0" borderId="6" xfId="0" applyFont="1" applyFill="1" applyBorder="1" applyAlignment="1">
      <alignment horizontal="center"/>
    </xf>
    <xf numFmtId="0" fontId="12" fillId="0" borderId="7" xfId="0" applyFont="1" applyFill="1" applyBorder="1" applyAlignment="1">
      <alignment horizontal="center"/>
    </xf>
    <xf numFmtId="0" fontId="14" fillId="0" borderId="7" xfId="0" applyFont="1" applyFill="1" applyBorder="1" applyAlignment="1">
      <alignment horizontal="center"/>
    </xf>
    <xf numFmtId="0" fontId="14" fillId="0" borderId="8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5" fillId="0" borderId="0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L84"/>
  <sheetViews>
    <sheetView tabSelected="1" zoomScale="102" zoomScaleNormal="102" workbookViewId="0"/>
  </sheetViews>
  <sheetFormatPr defaultRowHeight="14.4" x14ac:dyDescent="0.3"/>
  <cols>
    <col min="1" max="1" width="8.21875" style="1" customWidth="1"/>
    <col min="2" max="2" width="40.21875" style="53" customWidth="1"/>
    <col min="3" max="3" width="9.44140625" style="53" customWidth="1"/>
    <col min="4" max="5" width="7.33203125" style="1" bestFit="1" customWidth="1"/>
    <col min="6" max="6" width="12.33203125" style="1" bestFit="1" customWidth="1"/>
    <col min="7" max="7" width="11.109375" style="1" bestFit="1" customWidth="1"/>
    <col min="8" max="8" width="2.44140625" style="1" customWidth="1"/>
    <col min="9" max="9" width="8.21875" customWidth="1"/>
    <col min="10" max="10" width="40.21875" customWidth="1"/>
    <col min="11" max="11" width="7.88671875" customWidth="1"/>
    <col min="12" max="12" width="7.33203125" bestFit="1" customWidth="1"/>
    <col min="13" max="13" width="7.33203125" customWidth="1"/>
    <col min="14" max="14" width="12.33203125" bestFit="1" customWidth="1"/>
    <col min="15" max="15" width="11.109375" bestFit="1" customWidth="1"/>
    <col min="16" max="16" width="2.109375" customWidth="1"/>
    <col min="17" max="17" width="8.21875" bestFit="1" customWidth="1"/>
    <col min="18" max="18" width="35.5546875" customWidth="1"/>
    <col min="19" max="19" width="9.77734375" style="4" bestFit="1" customWidth="1"/>
    <col min="20" max="21" width="7.33203125" customWidth="1"/>
    <col min="22" max="22" width="12.33203125" bestFit="1" customWidth="1"/>
    <col min="23" max="23" width="11.109375" bestFit="1" customWidth="1"/>
    <col min="24" max="24" width="2.21875" customWidth="1"/>
    <col min="25" max="25" width="8.21875" customWidth="1"/>
    <col min="26" max="26" width="31.21875" customWidth="1"/>
    <col min="27" max="27" width="8.109375" customWidth="1"/>
    <col min="28" max="29" width="7.33203125" bestFit="1" customWidth="1"/>
    <col min="30" max="30" width="12.33203125" bestFit="1" customWidth="1"/>
    <col min="31" max="31" width="11.109375" bestFit="1" customWidth="1"/>
    <col min="32" max="32" width="2" customWidth="1"/>
    <col min="33" max="33" width="8.21875" customWidth="1"/>
    <col min="34" max="34" width="31.5546875" customWidth="1"/>
    <col min="35" max="35" width="9.44140625" bestFit="1" customWidth="1"/>
    <col min="36" max="37" width="7.33203125" bestFit="1" customWidth="1"/>
    <col min="38" max="38" width="12.33203125" bestFit="1" customWidth="1"/>
    <col min="39" max="39" width="11.109375" bestFit="1" customWidth="1"/>
    <col min="40" max="40" width="2.44140625" customWidth="1"/>
    <col min="41" max="41" width="8.21875" customWidth="1"/>
    <col min="42" max="42" width="40.21875" customWidth="1"/>
    <col min="43" max="43" width="9.77734375" bestFit="1" customWidth="1"/>
    <col min="44" max="44" width="7.33203125" customWidth="1"/>
    <col min="45" max="45" width="7.33203125" bestFit="1" customWidth="1"/>
    <col min="46" max="46" width="12.33203125" bestFit="1" customWidth="1"/>
    <col min="47" max="47" width="11.109375" bestFit="1" customWidth="1"/>
    <col min="48" max="48" width="2.21875" customWidth="1"/>
    <col min="49" max="49" width="8.21875" customWidth="1"/>
    <col min="50" max="50" width="39.44140625" customWidth="1"/>
    <col min="51" max="51" width="9.21875" bestFit="1" customWidth="1"/>
    <col min="52" max="53" width="7.33203125" customWidth="1"/>
    <col min="54" max="54" width="12.33203125" bestFit="1" customWidth="1"/>
    <col min="55" max="55" width="11.109375" bestFit="1" customWidth="1"/>
    <col min="56" max="56" width="2.5546875" customWidth="1"/>
    <col min="57" max="57" width="8.21875" customWidth="1"/>
    <col min="58" max="58" width="32.33203125" customWidth="1"/>
    <col min="59" max="59" width="9.44140625" customWidth="1"/>
    <col min="60" max="60" width="7.33203125" customWidth="1"/>
    <col min="61" max="61" width="7.33203125" bestFit="1" customWidth="1"/>
    <col min="62" max="62" width="12.33203125" bestFit="1" customWidth="1"/>
    <col min="63" max="63" width="11.109375" bestFit="1" customWidth="1"/>
  </cols>
  <sheetData>
    <row r="1" spans="1:63" s="9" customFormat="1" ht="13.2" x14ac:dyDescent="0.25">
      <c r="A1" s="78" t="s">
        <v>155</v>
      </c>
      <c r="B1" s="8"/>
      <c r="C1" s="8"/>
      <c r="D1" s="8"/>
      <c r="E1" s="8"/>
      <c r="F1" s="8"/>
      <c r="G1" s="8"/>
      <c r="J1" s="10"/>
      <c r="K1" s="10"/>
      <c r="L1" s="11"/>
      <c r="M1" s="10"/>
      <c r="N1" s="10"/>
      <c r="S1" s="8"/>
      <c r="X1" s="8"/>
      <c r="Y1" s="8"/>
      <c r="Z1" s="8"/>
      <c r="AA1" s="8"/>
      <c r="AB1" s="8"/>
      <c r="AC1" s="8"/>
      <c r="AD1" s="8"/>
    </row>
    <row r="2" spans="1:63" s="9" customFormat="1" ht="7.2" customHeight="1" x14ac:dyDescent="0.25">
      <c r="A2" s="74"/>
      <c r="B2" s="8"/>
      <c r="C2" s="8"/>
      <c r="D2" s="8"/>
      <c r="E2" s="8"/>
      <c r="F2" s="8"/>
      <c r="G2" s="8"/>
      <c r="J2" s="10"/>
      <c r="K2" s="10"/>
      <c r="L2" s="11"/>
      <c r="M2" s="10"/>
      <c r="N2" s="10"/>
      <c r="S2" s="8"/>
      <c r="X2" s="8"/>
      <c r="Y2" s="8"/>
      <c r="Z2" s="8"/>
      <c r="AA2" s="8"/>
      <c r="AB2" s="8"/>
      <c r="AC2" s="8"/>
      <c r="AD2" s="8"/>
    </row>
    <row r="3" spans="1:63" s="9" customFormat="1" ht="15.6" x14ac:dyDescent="0.25">
      <c r="A3" s="79" t="s">
        <v>152</v>
      </c>
      <c r="B3" s="8"/>
      <c r="C3" s="8"/>
      <c r="D3" s="8"/>
      <c r="E3" s="8"/>
      <c r="F3" s="8"/>
      <c r="G3" s="8"/>
      <c r="J3" s="10"/>
      <c r="K3" s="10"/>
      <c r="L3" s="11"/>
      <c r="M3" s="10"/>
      <c r="N3" s="10"/>
      <c r="S3" s="8"/>
      <c r="X3" s="8"/>
      <c r="Y3" s="8"/>
      <c r="Z3" s="8"/>
      <c r="AA3" s="8"/>
      <c r="AB3" s="8"/>
      <c r="AC3" s="8"/>
      <c r="AD3" s="8"/>
    </row>
    <row r="4" spans="1:63" s="9" customFormat="1" ht="7.95" customHeight="1" x14ac:dyDescent="0.25">
      <c r="A4" s="79"/>
      <c r="B4" s="8"/>
      <c r="C4" s="8"/>
      <c r="D4" s="8"/>
      <c r="E4" s="8"/>
      <c r="F4" s="8"/>
      <c r="G4" s="8"/>
      <c r="J4" s="10"/>
      <c r="K4" s="10"/>
      <c r="L4" s="11"/>
      <c r="M4" s="10"/>
      <c r="N4" s="10"/>
      <c r="S4" s="8"/>
      <c r="X4" s="8"/>
      <c r="Y4" s="8"/>
      <c r="Z4" s="8"/>
      <c r="AA4" s="8"/>
      <c r="AB4" s="8"/>
      <c r="AC4" s="8"/>
      <c r="AD4" s="8"/>
    </row>
    <row r="5" spans="1:63" s="107" customFormat="1" ht="13.2" x14ac:dyDescent="0.25">
      <c r="A5" s="135" t="s">
        <v>132</v>
      </c>
      <c r="B5" s="97"/>
      <c r="C5" s="97"/>
      <c r="D5" s="97"/>
      <c r="E5" s="97"/>
      <c r="F5" s="97"/>
      <c r="G5" s="97"/>
      <c r="J5" s="106"/>
      <c r="K5" s="106"/>
      <c r="L5" s="96"/>
      <c r="M5" s="106"/>
      <c r="N5" s="106"/>
      <c r="S5" s="97"/>
      <c r="X5" s="97"/>
      <c r="Y5" s="97"/>
      <c r="Z5" s="97"/>
      <c r="AA5" s="97"/>
      <c r="AB5" s="97"/>
      <c r="AC5" s="97"/>
      <c r="AD5" s="97"/>
    </row>
    <row r="6" spans="1:63" s="94" customFormat="1" ht="7.95" customHeight="1" x14ac:dyDescent="0.25">
      <c r="A6" s="93"/>
      <c r="B6" s="109"/>
      <c r="C6" s="109"/>
      <c r="D6" s="93"/>
      <c r="E6" s="93"/>
      <c r="F6" s="93"/>
      <c r="G6" s="93"/>
      <c r="H6" s="93"/>
      <c r="S6" s="112"/>
    </row>
    <row r="7" spans="1:63" s="94" customFormat="1" ht="13.2" x14ac:dyDescent="0.25">
      <c r="A7" s="153" t="s">
        <v>125</v>
      </c>
      <c r="B7" s="154"/>
      <c r="C7" s="154"/>
      <c r="D7" s="154"/>
      <c r="E7" s="154"/>
      <c r="F7" s="155"/>
      <c r="G7" s="156"/>
      <c r="H7" s="93"/>
      <c r="I7" s="153" t="s">
        <v>126</v>
      </c>
      <c r="J7" s="154"/>
      <c r="K7" s="154"/>
      <c r="L7" s="154"/>
      <c r="M7" s="154"/>
      <c r="N7" s="155"/>
      <c r="O7" s="156"/>
      <c r="Q7" s="153" t="s">
        <v>130</v>
      </c>
      <c r="R7" s="154"/>
      <c r="S7" s="154"/>
      <c r="T7" s="154"/>
      <c r="U7" s="154"/>
      <c r="V7" s="155"/>
      <c r="W7" s="156"/>
      <c r="Y7" s="153" t="s">
        <v>127</v>
      </c>
      <c r="Z7" s="154"/>
      <c r="AA7" s="154"/>
      <c r="AB7" s="154"/>
      <c r="AC7" s="154"/>
      <c r="AD7" s="155"/>
      <c r="AE7" s="156"/>
      <c r="AG7" s="153" t="s">
        <v>129</v>
      </c>
      <c r="AH7" s="154"/>
      <c r="AI7" s="154"/>
      <c r="AJ7" s="154"/>
      <c r="AK7" s="154"/>
      <c r="AL7" s="155"/>
      <c r="AM7" s="156"/>
      <c r="AO7" s="153" t="s">
        <v>131</v>
      </c>
      <c r="AP7" s="154"/>
      <c r="AQ7" s="154"/>
      <c r="AR7" s="154"/>
      <c r="AS7" s="154"/>
      <c r="AT7" s="155"/>
      <c r="AU7" s="156"/>
      <c r="AW7" s="153" t="s">
        <v>125</v>
      </c>
      <c r="AX7" s="154"/>
      <c r="AY7" s="154"/>
      <c r="AZ7" s="154"/>
      <c r="BA7" s="154"/>
      <c r="BB7" s="155"/>
      <c r="BC7" s="156"/>
      <c r="BE7" s="153" t="s">
        <v>125</v>
      </c>
      <c r="BF7" s="154"/>
      <c r="BG7" s="154"/>
      <c r="BH7" s="154"/>
      <c r="BI7" s="154"/>
      <c r="BJ7" s="155"/>
      <c r="BK7" s="156"/>
    </row>
    <row r="8" spans="1:63" s="94" customFormat="1" ht="13.2" x14ac:dyDescent="0.25">
      <c r="A8" s="80" t="s">
        <v>59</v>
      </c>
      <c r="B8" s="81" t="s">
        <v>58</v>
      </c>
      <c r="C8" s="82" t="s">
        <v>60</v>
      </c>
      <c r="D8" s="83" t="s">
        <v>26</v>
      </c>
      <c r="E8" s="82" t="s">
        <v>40</v>
      </c>
      <c r="F8" s="82" t="s">
        <v>41</v>
      </c>
      <c r="G8" s="84" t="s">
        <v>57</v>
      </c>
      <c r="H8" s="93"/>
      <c r="I8" s="80" t="s">
        <v>59</v>
      </c>
      <c r="J8" s="81" t="s">
        <v>58</v>
      </c>
      <c r="K8" s="82" t="s">
        <v>60</v>
      </c>
      <c r="L8" s="83" t="s">
        <v>26</v>
      </c>
      <c r="M8" s="82" t="s">
        <v>40</v>
      </c>
      <c r="N8" s="82" t="s">
        <v>41</v>
      </c>
      <c r="O8" s="84" t="s">
        <v>57</v>
      </c>
      <c r="Q8" s="80" t="s">
        <v>59</v>
      </c>
      <c r="R8" s="81" t="s">
        <v>58</v>
      </c>
      <c r="S8" s="82" t="s">
        <v>60</v>
      </c>
      <c r="T8" s="83" t="s">
        <v>26</v>
      </c>
      <c r="U8" s="82" t="s">
        <v>40</v>
      </c>
      <c r="V8" s="82" t="s">
        <v>41</v>
      </c>
      <c r="W8" s="84" t="s">
        <v>57</v>
      </c>
      <c r="Y8" s="80" t="s">
        <v>59</v>
      </c>
      <c r="Z8" s="81" t="s">
        <v>58</v>
      </c>
      <c r="AA8" s="82" t="s">
        <v>60</v>
      </c>
      <c r="AB8" s="83" t="s">
        <v>26</v>
      </c>
      <c r="AC8" s="82" t="s">
        <v>40</v>
      </c>
      <c r="AD8" s="82" t="s">
        <v>41</v>
      </c>
      <c r="AE8" s="84" t="s">
        <v>57</v>
      </c>
      <c r="AG8" s="80" t="s">
        <v>59</v>
      </c>
      <c r="AH8" s="81" t="s">
        <v>58</v>
      </c>
      <c r="AI8" s="82" t="s">
        <v>60</v>
      </c>
      <c r="AJ8" s="83" t="s">
        <v>26</v>
      </c>
      <c r="AK8" s="82" t="s">
        <v>40</v>
      </c>
      <c r="AL8" s="82" t="s">
        <v>41</v>
      </c>
      <c r="AM8" s="84" t="s">
        <v>57</v>
      </c>
      <c r="AO8" s="85" t="s">
        <v>59</v>
      </c>
      <c r="AP8" s="86" t="s">
        <v>58</v>
      </c>
      <c r="AQ8" s="87" t="s">
        <v>60</v>
      </c>
      <c r="AR8" s="88" t="s">
        <v>26</v>
      </c>
      <c r="AS8" s="87" t="s">
        <v>40</v>
      </c>
      <c r="AT8" s="87" t="s">
        <v>41</v>
      </c>
      <c r="AU8" s="89" t="s">
        <v>57</v>
      </c>
      <c r="AW8" s="80" t="s">
        <v>59</v>
      </c>
      <c r="AX8" s="81" t="s">
        <v>58</v>
      </c>
      <c r="AY8" s="82" t="s">
        <v>60</v>
      </c>
      <c r="AZ8" s="83" t="s">
        <v>26</v>
      </c>
      <c r="BA8" s="82" t="s">
        <v>40</v>
      </c>
      <c r="BB8" s="82" t="s">
        <v>41</v>
      </c>
      <c r="BC8" s="84" t="s">
        <v>57</v>
      </c>
      <c r="BE8" s="80" t="s">
        <v>59</v>
      </c>
      <c r="BF8" s="81" t="s">
        <v>58</v>
      </c>
      <c r="BG8" s="82" t="s">
        <v>60</v>
      </c>
      <c r="BH8" s="83" t="s">
        <v>26</v>
      </c>
      <c r="BI8" s="82" t="s">
        <v>40</v>
      </c>
      <c r="BJ8" s="82" t="s">
        <v>41</v>
      </c>
      <c r="BK8" s="84" t="s">
        <v>57</v>
      </c>
    </row>
    <row r="9" spans="1:63" s="94" customFormat="1" ht="13.2" x14ac:dyDescent="0.25">
      <c r="A9" s="90">
        <v>1</v>
      </c>
      <c r="B9" s="113" t="s">
        <v>143</v>
      </c>
      <c r="C9" s="116" t="s">
        <v>61</v>
      </c>
      <c r="D9" s="91">
        <v>4.5689594767299671</v>
      </c>
      <c r="E9" s="91">
        <v>0.38350384962088091</v>
      </c>
      <c r="F9" s="91">
        <f t="shared" ref="F9:F40" si="0">D9-E9</f>
        <v>4.1854556271090857</v>
      </c>
      <c r="G9" s="92">
        <f t="shared" ref="G9:G40" si="1">E9/D9*100</f>
        <v>8.3936802585816981</v>
      </c>
      <c r="H9" s="93"/>
      <c r="I9" s="90">
        <v>1</v>
      </c>
      <c r="J9" s="113" t="s">
        <v>143</v>
      </c>
      <c r="K9" s="116" t="s">
        <v>61</v>
      </c>
      <c r="L9" s="91">
        <v>4.5689594767299671</v>
      </c>
      <c r="M9" s="91">
        <v>0.38350384962088091</v>
      </c>
      <c r="N9" s="91">
        <f t="shared" ref="N9:N16" si="2">L9-M9</f>
        <v>4.1854556271090857</v>
      </c>
      <c r="O9" s="92">
        <f t="shared" ref="O9:O16" si="3">M9/L9*100</f>
        <v>8.3936802585816981</v>
      </c>
      <c r="Q9" s="95">
        <v>1</v>
      </c>
      <c r="R9" s="114" t="s">
        <v>133</v>
      </c>
      <c r="S9" s="110" t="s">
        <v>65</v>
      </c>
      <c r="T9" s="98">
        <v>3.4918923338309926</v>
      </c>
      <c r="U9" s="98">
        <v>0.2</v>
      </c>
      <c r="V9" s="98">
        <f t="shared" ref="V9:V40" si="4">T9-U9</f>
        <v>3.2918923338309924</v>
      </c>
      <c r="W9" s="99">
        <f t="shared" ref="W9:W40" si="5">U9/T9*100</f>
        <v>5.7275534546787661</v>
      </c>
      <c r="Y9" s="90">
        <v>1</v>
      </c>
      <c r="Z9" s="113" t="s">
        <v>124</v>
      </c>
      <c r="AA9" s="116" t="s">
        <v>80</v>
      </c>
      <c r="AB9" s="91">
        <v>4.4804167778227662</v>
      </c>
      <c r="AC9" s="91">
        <v>1.0571895636147355</v>
      </c>
      <c r="AD9" s="91">
        <f>AB9-AC9</f>
        <v>3.4232272142080307</v>
      </c>
      <c r="AE9" s="92">
        <f>AC9/AB9*100</f>
        <v>23.595786196668762</v>
      </c>
      <c r="AG9" s="95">
        <v>1</v>
      </c>
      <c r="AH9" s="114" t="s">
        <v>123</v>
      </c>
      <c r="AI9" s="110" t="s">
        <v>75</v>
      </c>
      <c r="AJ9" s="98">
        <v>3.4877721163727005</v>
      </c>
      <c r="AK9" s="98">
        <v>0.4</v>
      </c>
      <c r="AL9" s="98">
        <f t="shared" ref="AL9:AL27" si="6">AJ9-AK9</f>
        <v>3.0877721163727005</v>
      </c>
      <c r="AM9" s="99">
        <f t="shared" ref="AM9:AM27" si="7">AK9/AJ9*100</f>
        <v>11.468639195842931</v>
      </c>
      <c r="AO9" s="90">
        <v>1</v>
      </c>
      <c r="AP9" s="113" t="s">
        <v>143</v>
      </c>
      <c r="AQ9" s="116" t="s">
        <v>61</v>
      </c>
      <c r="AR9" s="91">
        <v>4.5689594767299671</v>
      </c>
      <c r="AS9" s="91">
        <v>0.38350384962088091</v>
      </c>
      <c r="AT9" s="91">
        <f t="shared" ref="AT9:AT36" si="8">AR9-AS9</f>
        <v>4.1854556271090857</v>
      </c>
      <c r="AU9" s="92">
        <f t="shared" ref="AU9:AU36" si="9">AS9/AR9*100</f>
        <v>8.3936802585816981</v>
      </c>
      <c r="AW9" s="90">
        <v>1</v>
      </c>
      <c r="AX9" s="113" t="s">
        <v>142</v>
      </c>
      <c r="AY9" s="116" t="s">
        <v>63</v>
      </c>
      <c r="AZ9" s="91">
        <v>4.2840846832113861</v>
      </c>
      <c r="BA9" s="91">
        <v>0.2</v>
      </c>
      <c r="BB9" s="91">
        <f t="shared" ref="BB9:BB25" si="10">AZ9-BA9</f>
        <v>4.084084683211386</v>
      </c>
      <c r="BC9" s="92">
        <f t="shared" ref="BC9:BC25" si="11">BA9/AZ9*100</f>
        <v>4.6684417977022417</v>
      </c>
      <c r="BE9" s="95">
        <v>1</v>
      </c>
      <c r="BF9" s="114" t="s">
        <v>140</v>
      </c>
      <c r="BG9" s="110" t="s">
        <v>81</v>
      </c>
      <c r="BH9" s="98">
        <v>4.3232138698182432</v>
      </c>
      <c r="BI9" s="98">
        <v>1</v>
      </c>
      <c r="BJ9" s="98">
        <f t="shared" ref="BJ9:BJ21" si="12">BH9-BI9</f>
        <v>3.3232138698182432</v>
      </c>
      <c r="BK9" s="99">
        <f t="shared" ref="BK9:BK21" si="13">BI9/BH9*100</f>
        <v>23.130939854290439</v>
      </c>
    </row>
    <row r="10" spans="1:63" s="94" customFormat="1" ht="13.2" x14ac:dyDescent="0.25">
      <c r="A10" s="95">
        <v>2</v>
      </c>
      <c r="B10" s="114" t="s">
        <v>143</v>
      </c>
      <c r="C10" s="110" t="s">
        <v>62</v>
      </c>
      <c r="D10" s="98">
        <v>4.5052306120994423</v>
      </c>
      <c r="E10" s="98">
        <v>0.35287233838289245</v>
      </c>
      <c r="F10" s="98">
        <f t="shared" si="0"/>
        <v>4.1523582737165494</v>
      </c>
      <c r="G10" s="99">
        <f t="shared" si="1"/>
        <v>7.8325033447833547</v>
      </c>
      <c r="H10" s="93"/>
      <c r="I10" s="95">
        <v>2</v>
      </c>
      <c r="J10" s="114" t="s">
        <v>143</v>
      </c>
      <c r="K10" s="110" t="s">
        <v>62</v>
      </c>
      <c r="L10" s="98">
        <v>4.5052306120994423</v>
      </c>
      <c r="M10" s="98">
        <v>0.35287233838289245</v>
      </c>
      <c r="N10" s="98">
        <f t="shared" si="2"/>
        <v>4.1523582737165494</v>
      </c>
      <c r="O10" s="99">
        <f t="shared" si="3"/>
        <v>7.8325033447833547</v>
      </c>
      <c r="Q10" s="95">
        <v>2</v>
      </c>
      <c r="R10" s="114" t="s">
        <v>133</v>
      </c>
      <c r="S10" s="110" t="s">
        <v>66</v>
      </c>
      <c r="T10" s="98">
        <v>3.1890149864894521</v>
      </c>
      <c r="U10" s="98">
        <v>0.2</v>
      </c>
      <c r="V10" s="98">
        <f t="shared" si="4"/>
        <v>2.989014986489452</v>
      </c>
      <c r="W10" s="99">
        <f t="shared" si="5"/>
        <v>6.271529009657149</v>
      </c>
      <c r="Y10" s="95">
        <v>2</v>
      </c>
      <c r="Z10" s="114" t="s">
        <v>124</v>
      </c>
      <c r="AA10" s="110" t="s">
        <v>89</v>
      </c>
      <c r="AB10" s="98">
        <v>17.929161077503046</v>
      </c>
      <c r="AC10" s="98">
        <v>12.117477158711697</v>
      </c>
      <c r="AD10" s="98">
        <f>AB10-AC10</f>
        <v>5.8116839187913492</v>
      </c>
      <c r="AE10" s="99">
        <f>AC10/AB10*100</f>
        <v>67.585299202405693</v>
      </c>
      <c r="AG10" s="95">
        <v>2</v>
      </c>
      <c r="AH10" s="114" t="s">
        <v>134</v>
      </c>
      <c r="AI10" s="110" t="s">
        <v>76</v>
      </c>
      <c r="AJ10" s="98">
        <v>3.2772179593811734</v>
      </c>
      <c r="AK10" s="98">
        <v>0.2</v>
      </c>
      <c r="AL10" s="98">
        <f t="shared" si="6"/>
        <v>3.0772179593811733</v>
      </c>
      <c r="AM10" s="99">
        <f t="shared" si="7"/>
        <v>6.102737214273211</v>
      </c>
      <c r="AO10" s="95">
        <v>2</v>
      </c>
      <c r="AP10" s="114" t="s">
        <v>143</v>
      </c>
      <c r="AQ10" s="110" t="s">
        <v>62</v>
      </c>
      <c r="AR10" s="98">
        <v>4.5052306120994423</v>
      </c>
      <c r="AS10" s="98">
        <v>0.35287233838289245</v>
      </c>
      <c r="AT10" s="98">
        <f t="shared" si="8"/>
        <v>4.1523582737165494</v>
      </c>
      <c r="AU10" s="99">
        <f t="shared" si="9"/>
        <v>7.8325033447833547</v>
      </c>
      <c r="AW10" s="95">
        <v>2</v>
      </c>
      <c r="AX10" s="114" t="s">
        <v>133</v>
      </c>
      <c r="AY10" s="110" t="s">
        <v>65</v>
      </c>
      <c r="AZ10" s="98">
        <v>3.4918923338309926</v>
      </c>
      <c r="BA10" s="98">
        <v>0.2</v>
      </c>
      <c r="BB10" s="98">
        <f t="shared" si="10"/>
        <v>3.2918923338309924</v>
      </c>
      <c r="BC10" s="99">
        <f t="shared" si="11"/>
        <v>5.7275534546787661</v>
      </c>
      <c r="BE10" s="95">
        <v>2</v>
      </c>
      <c r="BF10" s="114" t="s">
        <v>140</v>
      </c>
      <c r="BG10" s="110" t="s">
        <v>84</v>
      </c>
      <c r="BH10" s="98">
        <v>4.2707731107985927</v>
      </c>
      <c r="BI10" s="98">
        <v>0.6</v>
      </c>
      <c r="BJ10" s="98">
        <f t="shared" si="12"/>
        <v>3.6707731107985926</v>
      </c>
      <c r="BK10" s="99">
        <f t="shared" si="13"/>
        <v>14.048978590852975</v>
      </c>
    </row>
    <row r="11" spans="1:63" s="94" customFormat="1" ht="13.2" x14ac:dyDescent="0.25">
      <c r="A11" s="95">
        <v>3</v>
      </c>
      <c r="B11" s="114" t="s">
        <v>142</v>
      </c>
      <c r="C11" s="110" t="s">
        <v>63</v>
      </c>
      <c r="D11" s="98">
        <v>4.2840846832113861</v>
      </c>
      <c r="E11" s="98">
        <v>0.2</v>
      </c>
      <c r="F11" s="98">
        <f t="shared" si="0"/>
        <v>4.084084683211386</v>
      </c>
      <c r="G11" s="99">
        <f t="shared" si="1"/>
        <v>4.6684417977022417</v>
      </c>
      <c r="H11" s="93"/>
      <c r="I11" s="95">
        <v>3</v>
      </c>
      <c r="J11" s="114" t="s">
        <v>142</v>
      </c>
      <c r="K11" s="110" t="s">
        <v>63</v>
      </c>
      <c r="L11" s="98">
        <v>4.2840846832113861</v>
      </c>
      <c r="M11" s="98">
        <v>0.2</v>
      </c>
      <c r="N11" s="98">
        <f t="shared" si="2"/>
        <v>4.084084683211386</v>
      </c>
      <c r="O11" s="99">
        <f t="shared" si="3"/>
        <v>4.6684417977022417</v>
      </c>
      <c r="Q11" s="95">
        <v>3</v>
      </c>
      <c r="R11" s="114" t="s">
        <v>133</v>
      </c>
      <c r="S11" s="110" t="s">
        <v>67</v>
      </c>
      <c r="T11" s="98">
        <v>3.2144679721430425</v>
      </c>
      <c r="U11" s="98">
        <v>0.1</v>
      </c>
      <c r="V11" s="98">
        <f t="shared" si="4"/>
        <v>3.1144679721430424</v>
      </c>
      <c r="W11" s="99">
        <f t="shared" si="5"/>
        <v>3.1109347135081689</v>
      </c>
      <c r="Y11" s="100">
        <v>3</v>
      </c>
      <c r="Z11" s="115" t="s">
        <v>124</v>
      </c>
      <c r="AA11" s="119" t="s">
        <v>90</v>
      </c>
      <c r="AB11" s="101">
        <v>21.950029056494952</v>
      </c>
      <c r="AC11" s="101">
        <v>14.460249682885102</v>
      </c>
      <c r="AD11" s="101">
        <f>AB11-AC11</f>
        <v>7.4897793736098492</v>
      </c>
      <c r="AE11" s="102">
        <f>AC11/AB11*100</f>
        <v>65.878043467128606</v>
      </c>
      <c r="AG11" s="95">
        <v>3</v>
      </c>
      <c r="AH11" s="114" t="s">
        <v>123</v>
      </c>
      <c r="AI11" s="110" t="s">
        <v>77</v>
      </c>
      <c r="AJ11" s="98">
        <v>3.4468474003481129</v>
      </c>
      <c r="AK11" s="98">
        <v>0.5</v>
      </c>
      <c r="AL11" s="98">
        <f t="shared" si="6"/>
        <v>2.9468474003481129</v>
      </c>
      <c r="AM11" s="99">
        <f t="shared" si="7"/>
        <v>14.506009170858643</v>
      </c>
      <c r="AO11" s="95">
        <v>3</v>
      </c>
      <c r="AP11" s="114" t="s">
        <v>143</v>
      </c>
      <c r="AQ11" s="110" t="s">
        <v>64</v>
      </c>
      <c r="AR11" s="98">
        <v>4.3797635059476043</v>
      </c>
      <c r="AS11" s="98">
        <v>0.4</v>
      </c>
      <c r="AT11" s="98">
        <f t="shared" si="8"/>
        <v>3.9797635059476044</v>
      </c>
      <c r="AU11" s="99">
        <f t="shared" si="9"/>
        <v>9.1329132145333993</v>
      </c>
      <c r="AW11" s="95">
        <v>3</v>
      </c>
      <c r="AX11" s="114" t="s">
        <v>133</v>
      </c>
      <c r="AY11" s="110" t="s">
        <v>66</v>
      </c>
      <c r="AZ11" s="98">
        <v>3.1890149864894521</v>
      </c>
      <c r="BA11" s="98">
        <v>0.2</v>
      </c>
      <c r="BB11" s="98">
        <f t="shared" si="10"/>
        <v>2.989014986489452</v>
      </c>
      <c r="BC11" s="99">
        <f t="shared" si="11"/>
        <v>6.271529009657149</v>
      </c>
      <c r="BE11" s="95">
        <v>3</v>
      </c>
      <c r="BF11" s="114" t="s">
        <v>140</v>
      </c>
      <c r="BG11" s="110" t="s">
        <v>88</v>
      </c>
      <c r="BH11" s="98">
        <v>4.6655646229219858</v>
      </c>
      <c r="BI11" s="98">
        <v>1.2335022157998587</v>
      </c>
      <c r="BJ11" s="98">
        <f t="shared" si="12"/>
        <v>3.4320624071221273</v>
      </c>
      <c r="BK11" s="99">
        <f t="shared" si="13"/>
        <v>26.438433833702458</v>
      </c>
    </row>
    <row r="12" spans="1:63" s="94" customFormat="1" ht="13.2" x14ac:dyDescent="0.25">
      <c r="A12" s="95">
        <v>4</v>
      </c>
      <c r="B12" s="114" t="s">
        <v>143</v>
      </c>
      <c r="C12" s="110" t="s">
        <v>64</v>
      </c>
      <c r="D12" s="98">
        <v>4.3797635059476043</v>
      </c>
      <c r="E12" s="98">
        <v>0.4</v>
      </c>
      <c r="F12" s="98">
        <f t="shared" si="0"/>
        <v>3.9797635059476044</v>
      </c>
      <c r="G12" s="99">
        <f t="shared" si="1"/>
        <v>9.1329132145333993</v>
      </c>
      <c r="H12" s="93"/>
      <c r="I12" s="95">
        <v>4</v>
      </c>
      <c r="J12" s="114" t="s">
        <v>143</v>
      </c>
      <c r="K12" s="110" t="s">
        <v>64</v>
      </c>
      <c r="L12" s="98">
        <v>4.3797635059476043</v>
      </c>
      <c r="M12" s="98">
        <v>0.4</v>
      </c>
      <c r="N12" s="98">
        <f t="shared" si="2"/>
        <v>3.9797635059476044</v>
      </c>
      <c r="O12" s="99">
        <f t="shared" si="3"/>
        <v>9.1329132145333993</v>
      </c>
      <c r="Q12" s="95">
        <v>4</v>
      </c>
      <c r="R12" s="114" t="s">
        <v>122</v>
      </c>
      <c r="S12" s="110" t="s">
        <v>68</v>
      </c>
      <c r="T12" s="98">
        <v>3.4031985571710335</v>
      </c>
      <c r="U12" s="98">
        <v>0.2</v>
      </c>
      <c r="V12" s="98">
        <f t="shared" si="4"/>
        <v>3.2031985571710333</v>
      </c>
      <c r="W12" s="99">
        <f t="shared" si="5"/>
        <v>5.8768243063153331</v>
      </c>
      <c r="Y12" s="97"/>
      <c r="Z12" s="96"/>
      <c r="AA12" s="95" t="s">
        <v>42</v>
      </c>
      <c r="AB12" s="98">
        <f>AVERAGE(AB9:AB11)</f>
        <v>14.786535637273587</v>
      </c>
      <c r="AC12" s="98">
        <f>AVERAGE(AC9:AC11)</f>
        <v>9.2116388017371786</v>
      </c>
      <c r="AD12" s="98">
        <f>AVERAGE(AD9:AD11)</f>
        <v>5.5748968355364097</v>
      </c>
      <c r="AE12" s="99">
        <f>AVERAGE(AE9:AE11)</f>
        <v>52.353042955401015</v>
      </c>
      <c r="AG12" s="95">
        <v>4</v>
      </c>
      <c r="AH12" s="114" t="s">
        <v>134</v>
      </c>
      <c r="AI12" s="110" t="s">
        <v>78</v>
      </c>
      <c r="AJ12" s="98">
        <v>3.5</v>
      </c>
      <c r="AK12" s="98">
        <v>0.4</v>
      </c>
      <c r="AL12" s="98">
        <f t="shared" si="6"/>
        <v>3.1</v>
      </c>
      <c r="AM12" s="99">
        <f t="shared" si="7"/>
        <v>11.428571428571429</v>
      </c>
      <c r="AO12" s="95">
        <v>4</v>
      </c>
      <c r="AP12" s="114" t="s">
        <v>122</v>
      </c>
      <c r="AQ12" s="110" t="s">
        <v>68</v>
      </c>
      <c r="AR12" s="98">
        <v>3.4031985571710335</v>
      </c>
      <c r="AS12" s="98">
        <v>0.2</v>
      </c>
      <c r="AT12" s="98">
        <f t="shared" si="8"/>
        <v>3.2031985571710333</v>
      </c>
      <c r="AU12" s="99">
        <f t="shared" si="9"/>
        <v>5.8768243063153331</v>
      </c>
      <c r="AW12" s="95">
        <v>4</v>
      </c>
      <c r="AX12" s="114" t="s">
        <v>133</v>
      </c>
      <c r="AY12" s="110" t="s">
        <v>67</v>
      </c>
      <c r="AZ12" s="98">
        <v>3.2144679721430425</v>
      </c>
      <c r="BA12" s="98">
        <v>0.1</v>
      </c>
      <c r="BB12" s="98">
        <f t="shared" si="10"/>
        <v>3.1144679721430424</v>
      </c>
      <c r="BC12" s="99">
        <f t="shared" si="11"/>
        <v>3.1109347135081689</v>
      </c>
      <c r="BE12" s="95">
        <v>4</v>
      </c>
      <c r="BF12" s="114" t="s">
        <v>140</v>
      </c>
      <c r="BG12" s="110" t="s">
        <v>92</v>
      </c>
      <c r="BH12" s="98">
        <v>7.5066935214657189</v>
      </c>
      <c r="BI12" s="98">
        <v>3.9</v>
      </c>
      <c r="BJ12" s="98">
        <f t="shared" si="12"/>
        <v>3.606693521465719</v>
      </c>
      <c r="BK12" s="99">
        <f t="shared" si="13"/>
        <v>51.953632965669627</v>
      </c>
    </row>
    <row r="13" spans="1:63" s="94" customFormat="1" ht="13.2" x14ac:dyDescent="0.25">
      <c r="A13" s="95">
        <v>5</v>
      </c>
      <c r="B13" s="114" t="s">
        <v>133</v>
      </c>
      <c r="C13" s="110" t="s">
        <v>65</v>
      </c>
      <c r="D13" s="98">
        <v>3.4918923338309926</v>
      </c>
      <c r="E13" s="98">
        <v>0.2</v>
      </c>
      <c r="F13" s="98">
        <f t="shared" si="0"/>
        <v>3.2918923338309924</v>
      </c>
      <c r="G13" s="99">
        <f t="shared" si="1"/>
        <v>5.7275534546787661</v>
      </c>
      <c r="H13" s="93"/>
      <c r="I13" s="95">
        <v>5</v>
      </c>
      <c r="J13" s="114" t="s">
        <v>143</v>
      </c>
      <c r="K13" s="110" t="s">
        <v>74</v>
      </c>
      <c r="L13" s="98">
        <v>4.4288282952337497</v>
      </c>
      <c r="M13" s="98">
        <v>0.5</v>
      </c>
      <c r="N13" s="98">
        <f t="shared" si="2"/>
        <v>3.9288282952337497</v>
      </c>
      <c r="O13" s="99">
        <f t="shared" si="3"/>
        <v>11.289667755647557</v>
      </c>
      <c r="Q13" s="95">
        <v>5</v>
      </c>
      <c r="R13" s="114" t="s">
        <v>122</v>
      </c>
      <c r="S13" s="110" t="s">
        <v>69</v>
      </c>
      <c r="T13" s="98">
        <v>3.4752336316009269</v>
      </c>
      <c r="U13" s="98">
        <v>0.2</v>
      </c>
      <c r="V13" s="98">
        <f t="shared" si="4"/>
        <v>3.2752336316009267</v>
      </c>
      <c r="W13" s="99">
        <f t="shared" si="5"/>
        <v>5.7550087620401662</v>
      </c>
      <c r="Y13" s="97"/>
      <c r="Z13" s="96"/>
      <c r="AA13" s="95" t="s">
        <v>43</v>
      </c>
      <c r="AB13" s="98">
        <f>(STDEVP(AB9:AB11))</f>
        <v>7.4701142019367897</v>
      </c>
      <c r="AC13" s="98">
        <f>(STDEVP(AC9:AC11))</f>
        <v>5.8448511562366985</v>
      </c>
      <c r="AD13" s="98">
        <f>(STDEVP(AD9:AD11))</f>
        <v>1.6685847712719879</v>
      </c>
      <c r="AE13" s="99">
        <f>(STDEVP(AE9:AE11))</f>
        <v>20.346392681949759</v>
      </c>
      <c r="AG13" s="95">
        <v>5</v>
      </c>
      <c r="AH13" s="114" t="s">
        <v>123</v>
      </c>
      <c r="AI13" s="110" t="s">
        <v>93</v>
      </c>
      <c r="AJ13" s="98">
        <v>3.9157644558478033</v>
      </c>
      <c r="AK13" s="98">
        <v>0.7</v>
      </c>
      <c r="AL13" s="98">
        <f t="shared" si="6"/>
        <v>3.2157644558478031</v>
      </c>
      <c r="AM13" s="99">
        <f t="shared" si="7"/>
        <v>17.876458298062843</v>
      </c>
      <c r="AO13" s="95">
        <v>5</v>
      </c>
      <c r="AP13" s="114" t="s">
        <v>122</v>
      </c>
      <c r="AQ13" s="110" t="s">
        <v>69</v>
      </c>
      <c r="AR13" s="98">
        <v>3.4752336316009269</v>
      </c>
      <c r="AS13" s="98">
        <v>0.2</v>
      </c>
      <c r="AT13" s="98">
        <f t="shared" si="8"/>
        <v>3.2752336316009267</v>
      </c>
      <c r="AU13" s="99">
        <f t="shared" si="9"/>
        <v>5.7550087620401662</v>
      </c>
      <c r="AW13" s="95">
        <v>5</v>
      </c>
      <c r="AX13" s="114" t="s">
        <v>133</v>
      </c>
      <c r="AY13" s="110" t="s">
        <v>70</v>
      </c>
      <c r="AZ13" s="98">
        <v>3.3550237662792357</v>
      </c>
      <c r="BA13" s="98">
        <v>0.2</v>
      </c>
      <c r="BB13" s="98">
        <f t="shared" si="10"/>
        <v>3.1550237662792355</v>
      </c>
      <c r="BC13" s="99">
        <f t="shared" si="11"/>
        <v>5.9612096346429926</v>
      </c>
      <c r="BE13" s="95">
        <v>5</v>
      </c>
      <c r="BF13" s="114" t="s">
        <v>141</v>
      </c>
      <c r="BG13" s="110" t="s">
        <v>96</v>
      </c>
      <c r="BH13" s="98">
        <v>5.3704713817765537</v>
      </c>
      <c r="BI13" s="98">
        <v>1.8934216347357258</v>
      </c>
      <c r="BJ13" s="98">
        <f t="shared" si="12"/>
        <v>3.4770497470408279</v>
      </c>
      <c r="BK13" s="99">
        <f t="shared" si="13"/>
        <v>35.256153513090339</v>
      </c>
    </row>
    <row r="14" spans="1:63" s="94" customFormat="1" ht="13.2" x14ac:dyDescent="0.25">
      <c r="A14" s="95">
        <v>6</v>
      </c>
      <c r="B14" s="114" t="s">
        <v>133</v>
      </c>
      <c r="C14" s="110" t="s">
        <v>66</v>
      </c>
      <c r="D14" s="98">
        <v>3.1890149864894521</v>
      </c>
      <c r="E14" s="98">
        <v>0.2</v>
      </c>
      <c r="F14" s="98">
        <f t="shared" si="0"/>
        <v>2.989014986489452</v>
      </c>
      <c r="G14" s="99">
        <f t="shared" si="1"/>
        <v>6.271529009657149</v>
      </c>
      <c r="H14" s="93"/>
      <c r="I14" s="95">
        <v>6</v>
      </c>
      <c r="J14" s="114" t="s">
        <v>143</v>
      </c>
      <c r="K14" s="110" t="s">
        <v>79</v>
      </c>
      <c r="L14" s="98">
        <v>4.4777049892578802</v>
      </c>
      <c r="M14" s="98">
        <v>0.4</v>
      </c>
      <c r="N14" s="98">
        <f t="shared" si="2"/>
        <v>4.0777049892578798</v>
      </c>
      <c r="O14" s="99">
        <f t="shared" si="3"/>
        <v>8.9331476941783663</v>
      </c>
      <c r="Q14" s="95">
        <v>6</v>
      </c>
      <c r="R14" s="114" t="s">
        <v>133</v>
      </c>
      <c r="S14" s="110" t="s">
        <v>70</v>
      </c>
      <c r="T14" s="98">
        <v>3.3550237662792357</v>
      </c>
      <c r="U14" s="98">
        <v>0.2</v>
      </c>
      <c r="V14" s="98">
        <f t="shared" si="4"/>
        <v>3.1550237662792355</v>
      </c>
      <c r="W14" s="99">
        <f t="shared" si="5"/>
        <v>5.9612096346429926</v>
      </c>
      <c r="Y14" s="97"/>
      <c r="Z14" s="96"/>
      <c r="AA14" s="103" t="s">
        <v>44</v>
      </c>
      <c r="AB14" s="98">
        <f>(MIN(AB9:AB11))</f>
        <v>4.4804167778227662</v>
      </c>
      <c r="AC14" s="98">
        <f>(MIN(AC9:AC11))</f>
        <v>1.0571895636147355</v>
      </c>
      <c r="AD14" s="98">
        <f>(MIN(AD9:AD11))</f>
        <v>3.4232272142080307</v>
      </c>
      <c r="AE14" s="99">
        <f>(MIN(AE9:AE11))</f>
        <v>23.595786196668762</v>
      </c>
      <c r="AG14" s="95">
        <v>6</v>
      </c>
      <c r="AH14" s="114" t="s">
        <v>123</v>
      </c>
      <c r="AI14" s="110" t="s">
        <v>128</v>
      </c>
      <c r="AJ14" s="98">
        <v>4.5</v>
      </c>
      <c r="AK14" s="98">
        <v>1.2</v>
      </c>
      <c r="AL14" s="98">
        <f t="shared" si="6"/>
        <v>3.3</v>
      </c>
      <c r="AM14" s="99">
        <f t="shared" si="7"/>
        <v>26.666666666666668</v>
      </c>
      <c r="AO14" s="95">
        <v>6</v>
      </c>
      <c r="AP14" s="114" t="s">
        <v>122</v>
      </c>
      <c r="AQ14" s="110" t="s">
        <v>71</v>
      </c>
      <c r="AR14" s="98">
        <v>3.8708779637005142</v>
      </c>
      <c r="AS14" s="98">
        <v>0.2</v>
      </c>
      <c r="AT14" s="98">
        <f t="shared" si="8"/>
        <v>3.670877963700514</v>
      </c>
      <c r="AU14" s="99">
        <f t="shared" si="9"/>
        <v>5.1667864984511764</v>
      </c>
      <c r="AW14" s="95">
        <v>6</v>
      </c>
      <c r="AX14" s="114" t="s">
        <v>133</v>
      </c>
      <c r="AY14" s="110" t="s">
        <v>72</v>
      </c>
      <c r="AZ14" s="98">
        <v>3.4996130699119501</v>
      </c>
      <c r="BA14" s="98">
        <v>0.2</v>
      </c>
      <c r="BB14" s="98">
        <f t="shared" si="10"/>
        <v>3.2996130699119499</v>
      </c>
      <c r="BC14" s="99">
        <f t="shared" si="11"/>
        <v>5.7149175067240217</v>
      </c>
      <c r="BE14" s="95">
        <v>6</v>
      </c>
      <c r="BF14" s="114" t="s">
        <v>141</v>
      </c>
      <c r="BG14" s="117" t="s">
        <v>103</v>
      </c>
      <c r="BH14" s="98">
        <v>4.4057925077061855</v>
      </c>
      <c r="BI14" s="98">
        <v>1.3</v>
      </c>
      <c r="BJ14" s="98">
        <f t="shared" si="12"/>
        <v>3.1057925077061856</v>
      </c>
      <c r="BK14" s="99">
        <f t="shared" si="13"/>
        <v>29.506609712694505</v>
      </c>
    </row>
    <row r="15" spans="1:63" s="94" customFormat="1" ht="13.2" x14ac:dyDescent="0.25">
      <c r="A15" s="95">
        <v>7</v>
      </c>
      <c r="B15" s="114" t="s">
        <v>133</v>
      </c>
      <c r="C15" s="110" t="s">
        <v>67</v>
      </c>
      <c r="D15" s="98">
        <v>3.2144679721430425</v>
      </c>
      <c r="E15" s="98">
        <v>0.1</v>
      </c>
      <c r="F15" s="98">
        <f t="shared" si="0"/>
        <v>3.1144679721430424</v>
      </c>
      <c r="G15" s="99">
        <f t="shared" si="1"/>
        <v>3.1109347135081689</v>
      </c>
      <c r="H15" s="93"/>
      <c r="I15" s="95">
        <v>7</v>
      </c>
      <c r="J15" s="114" t="s">
        <v>142</v>
      </c>
      <c r="K15" s="110" t="s">
        <v>108</v>
      </c>
      <c r="L15" s="98">
        <v>4.1215945612329712</v>
      </c>
      <c r="M15" s="98">
        <v>0.3</v>
      </c>
      <c r="N15" s="98">
        <f t="shared" si="2"/>
        <v>3.8215945612329714</v>
      </c>
      <c r="O15" s="99">
        <f t="shared" si="3"/>
        <v>7.2787363129248526</v>
      </c>
      <c r="Q15" s="95">
        <v>7</v>
      </c>
      <c r="R15" s="114" t="s">
        <v>122</v>
      </c>
      <c r="S15" s="110" t="s">
        <v>71</v>
      </c>
      <c r="T15" s="98">
        <v>3.8708779637005142</v>
      </c>
      <c r="U15" s="98">
        <v>0.2</v>
      </c>
      <c r="V15" s="98">
        <f t="shared" si="4"/>
        <v>3.670877963700514</v>
      </c>
      <c r="W15" s="99">
        <f t="shared" si="5"/>
        <v>5.1667864984511764</v>
      </c>
      <c r="Y15" s="97"/>
      <c r="Z15" s="96"/>
      <c r="AA15" s="105" t="s">
        <v>45</v>
      </c>
      <c r="AB15" s="101">
        <f>(MAX(AB9:AB11))</f>
        <v>21.950029056494952</v>
      </c>
      <c r="AC15" s="101">
        <f>(MAX(AC9:AC11))</f>
        <v>14.460249682885102</v>
      </c>
      <c r="AD15" s="101">
        <f>(MAX(AD9:AD11))</f>
        <v>7.4897793736098492</v>
      </c>
      <c r="AE15" s="102">
        <f>(MAX(AE9:AE11))</f>
        <v>67.585299202405693</v>
      </c>
      <c r="AG15" s="95">
        <v>7</v>
      </c>
      <c r="AH15" s="114" t="s">
        <v>134</v>
      </c>
      <c r="AI15" s="110" t="s">
        <v>94</v>
      </c>
      <c r="AJ15" s="98">
        <v>3.6166068004773178</v>
      </c>
      <c r="AK15" s="98">
        <v>0.5</v>
      </c>
      <c r="AL15" s="98">
        <f t="shared" si="6"/>
        <v>3.1166068004773178</v>
      </c>
      <c r="AM15" s="99">
        <f t="shared" si="7"/>
        <v>13.825113637844463</v>
      </c>
      <c r="AO15" s="95">
        <v>7</v>
      </c>
      <c r="AP15" s="114" t="s">
        <v>122</v>
      </c>
      <c r="AQ15" s="110" t="s">
        <v>73</v>
      </c>
      <c r="AR15" s="98">
        <v>3.8307939134374691</v>
      </c>
      <c r="AS15" s="98">
        <v>0.5</v>
      </c>
      <c r="AT15" s="98">
        <f t="shared" si="8"/>
        <v>3.3307939134374691</v>
      </c>
      <c r="AU15" s="99">
        <f t="shared" si="9"/>
        <v>13.052124737019257</v>
      </c>
      <c r="AW15" s="95">
        <v>7</v>
      </c>
      <c r="AX15" s="114" t="s">
        <v>134</v>
      </c>
      <c r="AY15" s="110" t="s">
        <v>76</v>
      </c>
      <c r="AZ15" s="98">
        <v>3.2772179593811734</v>
      </c>
      <c r="BA15" s="98">
        <v>0.2</v>
      </c>
      <c r="BB15" s="98">
        <f t="shared" si="10"/>
        <v>3.0772179593811733</v>
      </c>
      <c r="BC15" s="99">
        <f t="shared" si="11"/>
        <v>6.102737214273211</v>
      </c>
      <c r="BE15" s="95">
        <v>7</v>
      </c>
      <c r="BF15" s="114" t="s">
        <v>140</v>
      </c>
      <c r="BG15" s="110" t="s">
        <v>105</v>
      </c>
      <c r="BH15" s="98">
        <v>3.8338999999999999</v>
      </c>
      <c r="BI15" s="98">
        <v>0.475412</v>
      </c>
      <c r="BJ15" s="98">
        <f t="shared" si="12"/>
        <v>3.3584879999999999</v>
      </c>
      <c r="BK15" s="99">
        <f t="shared" si="13"/>
        <v>12.400219098046376</v>
      </c>
    </row>
    <row r="16" spans="1:63" s="94" customFormat="1" ht="13.2" x14ac:dyDescent="0.25">
      <c r="A16" s="95">
        <v>8</v>
      </c>
      <c r="B16" s="114" t="s">
        <v>122</v>
      </c>
      <c r="C16" s="110" t="s">
        <v>68</v>
      </c>
      <c r="D16" s="98">
        <v>3.4031985571710335</v>
      </c>
      <c r="E16" s="98">
        <v>0.2</v>
      </c>
      <c r="F16" s="98">
        <f t="shared" si="0"/>
        <v>3.2031985571710333</v>
      </c>
      <c r="G16" s="99">
        <f t="shared" si="1"/>
        <v>5.8768243063153331</v>
      </c>
      <c r="H16" s="93"/>
      <c r="I16" s="100">
        <v>8</v>
      </c>
      <c r="J16" s="115" t="s">
        <v>143</v>
      </c>
      <c r="K16" s="119" t="s">
        <v>109</v>
      </c>
      <c r="L16" s="101">
        <v>3.8409071836126465</v>
      </c>
      <c r="M16" s="101">
        <v>0.5</v>
      </c>
      <c r="N16" s="101">
        <f t="shared" si="2"/>
        <v>3.3409071836126465</v>
      </c>
      <c r="O16" s="102">
        <f t="shared" si="3"/>
        <v>13.017757943572967</v>
      </c>
      <c r="Q16" s="95">
        <v>8</v>
      </c>
      <c r="R16" s="114" t="s">
        <v>133</v>
      </c>
      <c r="S16" s="110" t="s">
        <v>72</v>
      </c>
      <c r="T16" s="98">
        <v>3.4996130699119501</v>
      </c>
      <c r="U16" s="98">
        <v>0.2</v>
      </c>
      <c r="V16" s="98">
        <f t="shared" si="4"/>
        <v>3.2996130699119499</v>
      </c>
      <c r="W16" s="99">
        <f t="shared" si="5"/>
        <v>5.7149175067240217</v>
      </c>
      <c r="Y16" s="97"/>
      <c r="Z16" s="96"/>
      <c r="AA16" s="97"/>
      <c r="AB16" s="98"/>
      <c r="AC16" s="98"/>
      <c r="AD16" s="98"/>
      <c r="AE16" s="98"/>
      <c r="AG16" s="95">
        <v>8</v>
      </c>
      <c r="AH16" s="114" t="s">
        <v>123</v>
      </c>
      <c r="AI16" s="110" t="s">
        <v>95</v>
      </c>
      <c r="AJ16" s="98">
        <v>3.7377909834615863</v>
      </c>
      <c r="AK16" s="98">
        <v>0.6</v>
      </c>
      <c r="AL16" s="98">
        <f t="shared" si="6"/>
        <v>3.1377909834615862</v>
      </c>
      <c r="AM16" s="99">
        <f t="shared" si="7"/>
        <v>16.052261955117057</v>
      </c>
      <c r="AO16" s="95">
        <v>8</v>
      </c>
      <c r="AP16" s="114" t="s">
        <v>143</v>
      </c>
      <c r="AQ16" s="110" t="s">
        <v>74</v>
      </c>
      <c r="AR16" s="98">
        <v>4.4288282952337497</v>
      </c>
      <c r="AS16" s="98">
        <v>0.5</v>
      </c>
      <c r="AT16" s="98">
        <f t="shared" si="8"/>
        <v>3.9288282952337497</v>
      </c>
      <c r="AU16" s="99">
        <f t="shared" si="9"/>
        <v>11.289667755647557</v>
      </c>
      <c r="AW16" s="95">
        <v>8</v>
      </c>
      <c r="AX16" s="114" t="s">
        <v>134</v>
      </c>
      <c r="AY16" s="110" t="s">
        <v>78</v>
      </c>
      <c r="AZ16" s="98">
        <v>3.5</v>
      </c>
      <c r="BA16" s="98">
        <v>0.4</v>
      </c>
      <c r="BB16" s="98">
        <f t="shared" si="10"/>
        <v>3.1</v>
      </c>
      <c r="BC16" s="99">
        <f t="shared" si="11"/>
        <v>11.428571428571429</v>
      </c>
      <c r="BE16" s="95">
        <v>8</v>
      </c>
      <c r="BF16" s="114" t="s">
        <v>140</v>
      </c>
      <c r="BG16" s="110" t="s">
        <v>107</v>
      </c>
      <c r="BH16" s="98">
        <v>4.1668830000000003</v>
      </c>
      <c r="BI16" s="98">
        <v>0.59415399999999996</v>
      </c>
      <c r="BJ16" s="98">
        <f t="shared" si="12"/>
        <v>3.5727290000000003</v>
      </c>
      <c r="BK16" s="99">
        <f t="shared" si="13"/>
        <v>14.258955675021351</v>
      </c>
    </row>
    <row r="17" spans="1:63" s="94" customFormat="1" ht="13.2" x14ac:dyDescent="0.25">
      <c r="A17" s="95">
        <v>9</v>
      </c>
      <c r="B17" s="114" t="s">
        <v>122</v>
      </c>
      <c r="C17" s="110" t="s">
        <v>69</v>
      </c>
      <c r="D17" s="98">
        <v>3.4752336316009269</v>
      </c>
      <c r="E17" s="98">
        <v>0.2</v>
      </c>
      <c r="F17" s="98">
        <f t="shared" si="0"/>
        <v>3.2752336316009267</v>
      </c>
      <c r="G17" s="99">
        <f t="shared" si="1"/>
        <v>5.7550087620401662</v>
      </c>
      <c r="H17" s="93"/>
      <c r="I17" s="97"/>
      <c r="J17" s="96"/>
      <c r="K17" s="90" t="s">
        <v>42</v>
      </c>
      <c r="L17" s="91">
        <f>AVERAGE(L9:L16)</f>
        <v>4.3258841634157061</v>
      </c>
      <c r="M17" s="91">
        <f>AVERAGE(M9:M16)</f>
        <v>0.37954702350047165</v>
      </c>
      <c r="N17" s="91">
        <f>AVERAGE(N9:N16)</f>
        <v>3.9463371399152343</v>
      </c>
      <c r="O17" s="92">
        <f>AVERAGE(O9:O16)</f>
        <v>8.8183560402405554</v>
      </c>
      <c r="Q17" s="95">
        <v>9</v>
      </c>
      <c r="R17" s="114" t="s">
        <v>122</v>
      </c>
      <c r="S17" s="110" t="s">
        <v>73</v>
      </c>
      <c r="T17" s="98">
        <v>3.8307939134374691</v>
      </c>
      <c r="U17" s="98">
        <v>0.5</v>
      </c>
      <c r="V17" s="98">
        <f t="shared" si="4"/>
        <v>3.3307939134374691</v>
      </c>
      <c r="W17" s="99">
        <f t="shared" si="5"/>
        <v>13.052124737019257</v>
      </c>
      <c r="Y17" s="97"/>
      <c r="Z17" s="96"/>
      <c r="AA17" s="97"/>
      <c r="AB17" s="98"/>
      <c r="AC17" s="98"/>
      <c r="AD17" s="98"/>
      <c r="AE17" s="98"/>
      <c r="AG17" s="95">
        <v>9</v>
      </c>
      <c r="AH17" s="114" t="s">
        <v>141</v>
      </c>
      <c r="AI17" s="110" t="s">
        <v>96</v>
      </c>
      <c r="AJ17" s="98">
        <v>5.3704713817765537</v>
      </c>
      <c r="AK17" s="98">
        <v>1.8934216347357258</v>
      </c>
      <c r="AL17" s="98">
        <f t="shared" si="6"/>
        <v>3.4770497470408279</v>
      </c>
      <c r="AM17" s="99">
        <f t="shared" si="7"/>
        <v>35.256153513090339</v>
      </c>
      <c r="AO17" s="95">
        <v>9</v>
      </c>
      <c r="AP17" s="114" t="s">
        <v>123</v>
      </c>
      <c r="AQ17" s="110" t="s">
        <v>75</v>
      </c>
      <c r="AR17" s="98">
        <v>3.4877721163727005</v>
      </c>
      <c r="AS17" s="98">
        <v>0.4</v>
      </c>
      <c r="AT17" s="98">
        <f t="shared" si="8"/>
        <v>3.0877721163727005</v>
      </c>
      <c r="AU17" s="99">
        <f t="shared" si="9"/>
        <v>11.468639195842931</v>
      </c>
      <c r="AW17" s="95">
        <v>9</v>
      </c>
      <c r="AX17" s="114" t="s">
        <v>133</v>
      </c>
      <c r="AY17" s="110" t="s">
        <v>83</v>
      </c>
      <c r="AZ17" s="98">
        <v>3.496427365458338</v>
      </c>
      <c r="BA17" s="98">
        <v>0.29032441576402057</v>
      </c>
      <c r="BB17" s="98">
        <f t="shared" si="10"/>
        <v>3.2061029496943174</v>
      </c>
      <c r="BC17" s="99">
        <f t="shared" si="11"/>
        <v>8.3034590860423219</v>
      </c>
      <c r="BE17" s="95">
        <v>9</v>
      </c>
      <c r="BF17" s="114" t="s">
        <v>140</v>
      </c>
      <c r="BG17" s="110" t="s">
        <v>117</v>
      </c>
      <c r="BH17" s="98">
        <v>6.6</v>
      </c>
      <c r="BI17" s="98">
        <v>2.53656084080556</v>
      </c>
      <c r="BJ17" s="98">
        <f t="shared" si="12"/>
        <v>4.0634391591944397</v>
      </c>
      <c r="BK17" s="99">
        <f t="shared" si="13"/>
        <v>38.432740012205457</v>
      </c>
    </row>
    <row r="18" spans="1:63" s="94" customFormat="1" ht="13.2" x14ac:dyDescent="0.25">
      <c r="A18" s="95">
        <v>10</v>
      </c>
      <c r="B18" s="114" t="s">
        <v>133</v>
      </c>
      <c r="C18" s="110" t="s">
        <v>70</v>
      </c>
      <c r="D18" s="98">
        <v>3.3550237662792357</v>
      </c>
      <c r="E18" s="98">
        <v>0.2</v>
      </c>
      <c r="F18" s="98">
        <f t="shared" si="0"/>
        <v>3.1550237662792355</v>
      </c>
      <c r="G18" s="99">
        <f t="shared" si="1"/>
        <v>5.9612096346429926</v>
      </c>
      <c r="H18" s="93"/>
      <c r="I18" s="97"/>
      <c r="J18" s="96"/>
      <c r="K18" s="95" t="s">
        <v>43</v>
      </c>
      <c r="L18" s="98">
        <f>(STDEVP(L9:L16))</f>
        <v>0.22541209667777454</v>
      </c>
      <c r="M18" s="98">
        <f>(STDEVP(M9:M16))</f>
        <v>9.2969447592546023E-2</v>
      </c>
      <c r="N18" s="98">
        <f>(STDEVP(N9:N16))</f>
        <v>0.25479999031808187</v>
      </c>
      <c r="O18" s="99">
        <f>(STDEVP(O9:O16))</f>
        <v>2.3611160883669591</v>
      </c>
      <c r="Q18" s="95">
        <v>10</v>
      </c>
      <c r="R18" s="114" t="s">
        <v>140</v>
      </c>
      <c r="S18" s="110" t="s">
        <v>81</v>
      </c>
      <c r="T18" s="98">
        <v>4.3232138698182432</v>
      </c>
      <c r="U18" s="98">
        <v>1</v>
      </c>
      <c r="V18" s="98">
        <f t="shared" si="4"/>
        <v>3.3232138698182432</v>
      </c>
      <c r="W18" s="99">
        <f t="shared" si="5"/>
        <v>23.130939854290439</v>
      </c>
      <c r="Y18" s="97"/>
      <c r="Z18" s="96"/>
      <c r="AA18" s="97"/>
      <c r="AB18" s="98"/>
      <c r="AC18" s="98"/>
      <c r="AD18" s="98"/>
      <c r="AE18" s="98"/>
      <c r="AG18" s="95">
        <v>10</v>
      </c>
      <c r="AH18" s="114" t="s">
        <v>123</v>
      </c>
      <c r="AI18" s="110" t="s">
        <v>97</v>
      </c>
      <c r="AJ18" s="98">
        <v>3.2845860441055086</v>
      </c>
      <c r="AK18" s="98">
        <v>0.3</v>
      </c>
      <c r="AL18" s="98">
        <f t="shared" si="6"/>
        <v>2.9845860441055088</v>
      </c>
      <c r="AM18" s="99">
        <f t="shared" si="7"/>
        <v>9.1335710488808033</v>
      </c>
      <c r="AO18" s="95">
        <v>10</v>
      </c>
      <c r="AP18" s="114" t="s">
        <v>123</v>
      </c>
      <c r="AQ18" s="110" t="s">
        <v>77</v>
      </c>
      <c r="AR18" s="98">
        <v>3.4468474003481129</v>
      </c>
      <c r="AS18" s="98">
        <v>0.5</v>
      </c>
      <c r="AT18" s="98">
        <f t="shared" si="8"/>
        <v>2.9468474003481129</v>
      </c>
      <c r="AU18" s="99">
        <f t="shared" si="9"/>
        <v>14.506009170858643</v>
      </c>
      <c r="AW18" s="95">
        <v>10</v>
      </c>
      <c r="AX18" s="114" t="s">
        <v>133</v>
      </c>
      <c r="AY18" s="110" t="s">
        <v>91</v>
      </c>
      <c r="AZ18" s="98">
        <v>3.2</v>
      </c>
      <c r="BA18" s="98">
        <v>0.2</v>
      </c>
      <c r="BB18" s="98">
        <f t="shared" si="10"/>
        <v>3</v>
      </c>
      <c r="BC18" s="99">
        <f t="shared" si="11"/>
        <v>6.25</v>
      </c>
      <c r="BE18" s="95">
        <v>10</v>
      </c>
      <c r="BF18" s="114" t="s">
        <v>140</v>
      </c>
      <c r="BG18" s="110" t="s">
        <v>118</v>
      </c>
      <c r="BH18" s="98">
        <v>3.8866305034485182</v>
      </c>
      <c r="BI18" s="98">
        <v>0.68003834864175383</v>
      </c>
      <c r="BJ18" s="98">
        <f t="shared" si="12"/>
        <v>3.2065921548067644</v>
      </c>
      <c r="BK18" s="99">
        <f t="shared" si="13"/>
        <v>17.496861305399918</v>
      </c>
    </row>
    <row r="19" spans="1:63" s="94" customFormat="1" ht="13.2" x14ac:dyDescent="0.25">
      <c r="A19" s="95">
        <v>11</v>
      </c>
      <c r="B19" s="114" t="s">
        <v>122</v>
      </c>
      <c r="C19" s="110" t="s">
        <v>71</v>
      </c>
      <c r="D19" s="98">
        <v>3.8708779637005142</v>
      </c>
      <c r="E19" s="98">
        <v>0.2</v>
      </c>
      <c r="F19" s="98">
        <f t="shared" si="0"/>
        <v>3.670877963700514</v>
      </c>
      <c r="G19" s="99">
        <f t="shared" si="1"/>
        <v>5.1667864984511764</v>
      </c>
      <c r="H19" s="93"/>
      <c r="I19" s="97"/>
      <c r="J19" s="96"/>
      <c r="K19" s="103" t="s">
        <v>44</v>
      </c>
      <c r="L19" s="98">
        <f>(MIN(L9:L16))</f>
        <v>3.8409071836126465</v>
      </c>
      <c r="M19" s="98">
        <f>(MIN(M9:M16))</f>
        <v>0.2</v>
      </c>
      <c r="N19" s="98">
        <f>(MIN(N9:N16))</f>
        <v>3.3409071836126465</v>
      </c>
      <c r="O19" s="99">
        <f>(MIN(O9:O16))</f>
        <v>4.6684417977022417</v>
      </c>
      <c r="Q19" s="95">
        <v>11</v>
      </c>
      <c r="R19" s="114" t="s">
        <v>122</v>
      </c>
      <c r="S19" s="117" t="s">
        <v>82</v>
      </c>
      <c r="T19" s="98">
        <v>3.919275503906122</v>
      </c>
      <c r="U19" s="98">
        <v>0.5</v>
      </c>
      <c r="V19" s="98">
        <f t="shared" si="4"/>
        <v>3.419275503906122</v>
      </c>
      <c r="W19" s="99">
        <f t="shared" si="5"/>
        <v>12.75745988006401</v>
      </c>
      <c r="Y19" s="97"/>
      <c r="Z19" s="96"/>
      <c r="AA19" s="97"/>
      <c r="AB19" s="98"/>
      <c r="AC19" s="98"/>
      <c r="AD19" s="98"/>
      <c r="AE19" s="98"/>
      <c r="AG19" s="95">
        <v>11</v>
      </c>
      <c r="AH19" s="114" t="s">
        <v>134</v>
      </c>
      <c r="AI19" s="110" t="s">
        <v>98</v>
      </c>
      <c r="AJ19" s="98">
        <v>3.4147078553413701</v>
      </c>
      <c r="AK19" s="98">
        <v>0.3</v>
      </c>
      <c r="AL19" s="98">
        <f t="shared" si="6"/>
        <v>3.1147078553413703</v>
      </c>
      <c r="AM19" s="99">
        <f t="shared" si="7"/>
        <v>8.7855246395597977</v>
      </c>
      <c r="AO19" s="95">
        <v>11</v>
      </c>
      <c r="AP19" s="114" t="s">
        <v>143</v>
      </c>
      <c r="AQ19" s="110" t="s">
        <v>79</v>
      </c>
      <c r="AR19" s="98">
        <v>4.4777049892578802</v>
      </c>
      <c r="AS19" s="98">
        <v>0.4</v>
      </c>
      <c r="AT19" s="98">
        <f t="shared" si="8"/>
        <v>4.0777049892578798</v>
      </c>
      <c r="AU19" s="99">
        <f t="shared" si="9"/>
        <v>8.9331476941783663</v>
      </c>
      <c r="AW19" s="95">
        <v>11</v>
      </c>
      <c r="AX19" s="114" t="s">
        <v>134</v>
      </c>
      <c r="AY19" s="110" t="s">
        <v>94</v>
      </c>
      <c r="AZ19" s="98">
        <v>3.6166068004773178</v>
      </c>
      <c r="BA19" s="98">
        <v>0.5</v>
      </c>
      <c r="BB19" s="98">
        <f t="shared" si="10"/>
        <v>3.1166068004773178</v>
      </c>
      <c r="BC19" s="99">
        <f t="shared" si="11"/>
        <v>13.825113637844463</v>
      </c>
      <c r="BE19" s="95">
        <v>11</v>
      </c>
      <c r="BF19" s="114" t="s">
        <v>141</v>
      </c>
      <c r="BG19" s="110" t="s">
        <v>119</v>
      </c>
      <c r="BH19" s="98">
        <v>5.1724210484987161</v>
      </c>
      <c r="BI19" s="98">
        <v>1.4862094882917065</v>
      </c>
      <c r="BJ19" s="98">
        <f t="shared" si="12"/>
        <v>3.6862115602070098</v>
      </c>
      <c r="BK19" s="99">
        <f t="shared" si="13"/>
        <v>28.733343135765711</v>
      </c>
    </row>
    <row r="20" spans="1:63" s="94" customFormat="1" ht="13.2" x14ac:dyDescent="0.25">
      <c r="A20" s="95">
        <v>12</v>
      </c>
      <c r="B20" s="114" t="s">
        <v>133</v>
      </c>
      <c r="C20" s="110" t="s">
        <v>72</v>
      </c>
      <c r="D20" s="98">
        <v>3.4996130699119501</v>
      </c>
      <c r="E20" s="98">
        <v>0.2</v>
      </c>
      <c r="F20" s="98">
        <f t="shared" si="0"/>
        <v>3.2996130699119499</v>
      </c>
      <c r="G20" s="99">
        <f t="shared" si="1"/>
        <v>5.7149175067240217</v>
      </c>
      <c r="H20" s="93"/>
      <c r="I20" s="97"/>
      <c r="J20" s="96"/>
      <c r="K20" s="105" t="s">
        <v>45</v>
      </c>
      <c r="L20" s="101">
        <f>(MAX(L9:L16))</f>
        <v>4.5689594767299671</v>
      </c>
      <c r="M20" s="101">
        <f>(MAX(M9:M16))</f>
        <v>0.5</v>
      </c>
      <c r="N20" s="101">
        <f>(MAX(N9:N16))</f>
        <v>4.1854556271090857</v>
      </c>
      <c r="O20" s="102">
        <f>(MAX(O9:O16))</f>
        <v>13.017757943572967</v>
      </c>
      <c r="Q20" s="95">
        <v>12</v>
      </c>
      <c r="R20" s="114" t="s">
        <v>133</v>
      </c>
      <c r="S20" s="110" t="s">
        <v>83</v>
      </c>
      <c r="T20" s="98">
        <v>3.496427365458338</v>
      </c>
      <c r="U20" s="98">
        <v>0.29032441576402057</v>
      </c>
      <c r="V20" s="98">
        <f t="shared" si="4"/>
        <v>3.2061029496943174</v>
      </c>
      <c r="W20" s="99">
        <f t="shared" si="5"/>
        <v>8.3034590860423219</v>
      </c>
      <c r="Y20" s="97"/>
      <c r="Z20" s="96"/>
      <c r="AA20" s="97"/>
      <c r="AB20" s="98"/>
      <c r="AC20" s="98"/>
      <c r="AD20" s="98"/>
      <c r="AE20" s="98"/>
      <c r="AG20" s="95">
        <v>12</v>
      </c>
      <c r="AH20" s="114" t="s">
        <v>123</v>
      </c>
      <c r="AI20" s="110" t="s">
        <v>99</v>
      </c>
      <c r="AJ20" s="98">
        <v>5.0999999999999996</v>
      </c>
      <c r="AK20" s="98">
        <v>0.7</v>
      </c>
      <c r="AL20" s="98">
        <f t="shared" si="6"/>
        <v>4.3999999999999995</v>
      </c>
      <c r="AM20" s="99">
        <f t="shared" si="7"/>
        <v>13.725490196078432</v>
      </c>
      <c r="AO20" s="95">
        <v>12</v>
      </c>
      <c r="AP20" s="114" t="s">
        <v>122</v>
      </c>
      <c r="AQ20" s="117" t="s">
        <v>82</v>
      </c>
      <c r="AR20" s="98">
        <v>3.919275503906122</v>
      </c>
      <c r="AS20" s="98">
        <v>0.5</v>
      </c>
      <c r="AT20" s="98">
        <f t="shared" si="8"/>
        <v>3.419275503906122</v>
      </c>
      <c r="AU20" s="99">
        <f t="shared" si="9"/>
        <v>12.75745988006401</v>
      </c>
      <c r="AW20" s="95">
        <v>12</v>
      </c>
      <c r="AX20" s="114" t="s">
        <v>134</v>
      </c>
      <c r="AY20" s="110" t="s">
        <v>98</v>
      </c>
      <c r="AZ20" s="98">
        <v>3.4147078553413701</v>
      </c>
      <c r="BA20" s="98">
        <v>0.3</v>
      </c>
      <c r="BB20" s="98">
        <f t="shared" si="10"/>
        <v>3.1147078553413703</v>
      </c>
      <c r="BC20" s="99">
        <f t="shared" si="11"/>
        <v>8.7855246395597977</v>
      </c>
      <c r="BE20" s="95">
        <v>12</v>
      </c>
      <c r="BF20" s="114" t="s">
        <v>140</v>
      </c>
      <c r="BG20" s="117" t="s">
        <v>120</v>
      </c>
      <c r="BH20" s="98">
        <v>4.1369484508021408</v>
      </c>
      <c r="BI20" s="98">
        <v>1</v>
      </c>
      <c r="BJ20" s="98">
        <f t="shared" si="12"/>
        <v>3.1369484508021408</v>
      </c>
      <c r="BK20" s="99">
        <f t="shared" si="13"/>
        <v>24.172406591290816</v>
      </c>
    </row>
    <row r="21" spans="1:63" s="94" customFormat="1" ht="13.2" x14ac:dyDescent="0.25">
      <c r="A21" s="95">
        <v>13</v>
      </c>
      <c r="B21" s="114" t="s">
        <v>122</v>
      </c>
      <c r="C21" s="110" t="s">
        <v>73</v>
      </c>
      <c r="D21" s="98">
        <v>3.8307939134374691</v>
      </c>
      <c r="E21" s="98">
        <v>0.5</v>
      </c>
      <c r="F21" s="98">
        <f t="shared" si="0"/>
        <v>3.3307939134374691</v>
      </c>
      <c r="G21" s="99">
        <f t="shared" si="1"/>
        <v>13.052124737019257</v>
      </c>
      <c r="H21" s="93"/>
      <c r="I21" s="106"/>
      <c r="J21" s="106"/>
      <c r="Q21" s="95">
        <v>13</v>
      </c>
      <c r="R21" s="114" t="s">
        <v>140</v>
      </c>
      <c r="S21" s="110" t="s">
        <v>84</v>
      </c>
      <c r="T21" s="98">
        <v>4.2707731107985927</v>
      </c>
      <c r="U21" s="98">
        <v>0.6</v>
      </c>
      <c r="V21" s="98">
        <f t="shared" si="4"/>
        <v>3.6707731107985926</v>
      </c>
      <c r="W21" s="99">
        <f t="shared" si="5"/>
        <v>14.048978590852975</v>
      </c>
      <c r="Y21" s="97"/>
      <c r="Z21" s="96"/>
      <c r="AA21" s="97"/>
      <c r="AB21" s="98"/>
      <c r="AC21" s="98"/>
      <c r="AD21" s="98"/>
      <c r="AE21" s="98"/>
      <c r="AG21" s="95">
        <v>13</v>
      </c>
      <c r="AH21" s="114" t="s">
        <v>123</v>
      </c>
      <c r="AI21" s="110" t="s">
        <v>100</v>
      </c>
      <c r="AJ21" s="98">
        <v>3.4619084722824822</v>
      </c>
      <c r="AK21" s="98">
        <v>0.27453823186746606</v>
      </c>
      <c r="AL21" s="98">
        <f t="shared" si="6"/>
        <v>3.1873702404150164</v>
      </c>
      <c r="AM21" s="99">
        <f t="shared" si="7"/>
        <v>7.9302567952196421</v>
      </c>
      <c r="AO21" s="95">
        <v>13</v>
      </c>
      <c r="AP21" s="114" t="s">
        <v>122</v>
      </c>
      <c r="AQ21" s="110" t="s">
        <v>85</v>
      </c>
      <c r="AR21" s="98">
        <v>4.9285712335546741</v>
      </c>
      <c r="AS21" s="98">
        <v>1.3065269387802669</v>
      </c>
      <c r="AT21" s="98">
        <f t="shared" si="8"/>
        <v>3.6220442947744074</v>
      </c>
      <c r="AU21" s="99">
        <f t="shared" si="9"/>
        <v>26.509243285055451</v>
      </c>
      <c r="AW21" s="95">
        <v>13</v>
      </c>
      <c r="AX21" s="114" t="s">
        <v>134</v>
      </c>
      <c r="AY21" s="110" t="s">
        <v>102</v>
      </c>
      <c r="AZ21" s="98">
        <v>3.1210642758028815</v>
      </c>
      <c r="BA21" s="98">
        <v>0.3</v>
      </c>
      <c r="BB21" s="98">
        <f t="shared" si="10"/>
        <v>2.8210642758028817</v>
      </c>
      <c r="BC21" s="99">
        <f t="shared" si="11"/>
        <v>9.6121057911511993</v>
      </c>
      <c r="BE21" s="100">
        <v>13</v>
      </c>
      <c r="BF21" s="115" t="s">
        <v>141</v>
      </c>
      <c r="BG21" s="118" t="s">
        <v>121</v>
      </c>
      <c r="BH21" s="101">
        <v>3.8346011537736868</v>
      </c>
      <c r="BI21" s="101">
        <v>0.7</v>
      </c>
      <c r="BJ21" s="101">
        <f t="shared" si="12"/>
        <v>3.1346011537736871</v>
      </c>
      <c r="BK21" s="102">
        <f t="shared" si="13"/>
        <v>18.254832039340513</v>
      </c>
    </row>
    <row r="22" spans="1:63" s="94" customFormat="1" ht="13.2" x14ac:dyDescent="0.25">
      <c r="A22" s="95">
        <v>14</v>
      </c>
      <c r="B22" s="114" t="s">
        <v>143</v>
      </c>
      <c r="C22" s="110" t="s">
        <v>74</v>
      </c>
      <c r="D22" s="98">
        <v>4.4288282952337497</v>
      </c>
      <c r="E22" s="98">
        <v>0.5</v>
      </c>
      <c r="F22" s="98">
        <f t="shared" si="0"/>
        <v>3.9288282952337497</v>
      </c>
      <c r="G22" s="99">
        <f t="shared" si="1"/>
        <v>11.289667755647557</v>
      </c>
      <c r="H22" s="93"/>
      <c r="I22" s="106"/>
      <c r="J22" s="106"/>
      <c r="O22" s="106"/>
      <c r="P22" s="106"/>
      <c r="Q22" s="95">
        <v>14</v>
      </c>
      <c r="R22" s="114" t="s">
        <v>122</v>
      </c>
      <c r="S22" s="110" t="s">
        <v>85</v>
      </c>
      <c r="T22" s="98">
        <v>4.9285712335546741</v>
      </c>
      <c r="U22" s="98">
        <v>1.3065269387802669</v>
      </c>
      <c r="V22" s="98">
        <f t="shared" si="4"/>
        <v>3.6220442947744074</v>
      </c>
      <c r="W22" s="99">
        <f t="shared" si="5"/>
        <v>26.509243285055451</v>
      </c>
      <c r="Y22" s="97"/>
      <c r="Z22" s="96"/>
      <c r="AA22" s="97"/>
      <c r="AB22" s="98"/>
      <c r="AC22" s="98"/>
      <c r="AD22" s="98"/>
      <c r="AE22" s="98"/>
      <c r="AG22" s="95">
        <v>14</v>
      </c>
      <c r="AH22" s="114" t="s">
        <v>123</v>
      </c>
      <c r="AI22" s="110" t="s">
        <v>101</v>
      </c>
      <c r="AJ22" s="98">
        <v>3.4004030772466165</v>
      </c>
      <c r="AK22" s="98">
        <v>0.4</v>
      </c>
      <c r="AL22" s="98">
        <f t="shared" si="6"/>
        <v>3.0004030772466166</v>
      </c>
      <c r="AM22" s="99">
        <f t="shared" si="7"/>
        <v>11.763311316724518</v>
      </c>
      <c r="AO22" s="95">
        <v>14</v>
      </c>
      <c r="AP22" s="114" t="s">
        <v>122</v>
      </c>
      <c r="AQ22" s="117" t="s">
        <v>86</v>
      </c>
      <c r="AR22" s="98">
        <v>4.0237421822311381</v>
      </c>
      <c r="AS22" s="98">
        <v>0.8</v>
      </c>
      <c r="AT22" s="98">
        <f t="shared" si="8"/>
        <v>3.2237421822311383</v>
      </c>
      <c r="AU22" s="99">
        <f t="shared" si="9"/>
        <v>19.881989545274628</v>
      </c>
      <c r="AW22" s="95">
        <v>14</v>
      </c>
      <c r="AX22" s="114" t="s">
        <v>133</v>
      </c>
      <c r="AY22" s="110" t="s">
        <v>106</v>
      </c>
      <c r="AZ22" s="98">
        <v>4.1266409684951206</v>
      </c>
      <c r="BA22" s="98">
        <v>0.49808714565969248</v>
      </c>
      <c r="BB22" s="98">
        <f t="shared" si="10"/>
        <v>3.6285538228354284</v>
      </c>
      <c r="BC22" s="99">
        <f t="shared" si="11"/>
        <v>12.070038306272425</v>
      </c>
      <c r="BE22" s="97"/>
      <c r="BF22" s="96"/>
      <c r="BG22" s="90" t="s">
        <v>42</v>
      </c>
      <c r="BH22" s="91">
        <f>AVERAGE(BH9:BH21)</f>
        <v>4.782607167000795</v>
      </c>
      <c r="BI22" s="91">
        <f>AVERAGE(BI9:BI21)</f>
        <v>1.3384075790980463</v>
      </c>
      <c r="BJ22" s="91">
        <v>3.5</v>
      </c>
      <c r="BK22" s="92">
        <f>AVERAGE(BK9:BK21)</f>
        <v>25.698777409797735</v>
      </c>
    </row>
    <row r="23" spans="1:63" s="94" customFormat="1" ht="13.2" x14ac:dyDescent="0.25">
      <c r="A23" s="95">
        <v>15</v>
      </c>
      <c r="B23" s="114" t="s">
        <v>123</v>
      </c>
      <c r="C23" s="110" t="s">
        <v>75</v>
      </c>
      <c r="D23" s="98">
        <v>3.4877721163727005</v>
      </c>
      <c r="E23" s="98">
        <v>0.4</v>
      </c>
      <c r="F23" s="98">
        <f t="shared" si="0"/>
        <v>3.0877721163727005</v>
      </c>
      <c r="G23" s="99">
        <f t="shared" si="1"/>
        <v>11.468639195842931</v>
      </c>
      <c r="H23" s="93"/>
      <c r="I23" s="106"/>
      <c r="J23" s="107"/>
      <c r="K23" s="93"/>
      <c r="L23" s="93"/>
      <c r="M23" s="93"/>
      <c r="O23" s="106"/>
      <c r="P23" s="106"/>
      <c r="Q23" s="95">
        <v>15</v>
      </c>
      <c r="R23" s="114" t="s">
        <v>122</v>
      </c>
      <c r="S23" s="117" t="s">
        <v>86</v>
      </c>
      <c r="T23" s="98">
        <v>4.0237421822311381</v>
      </c>
      <c r="U23" s="98">
        <v>0.8</v>
      </c>
      <c r="V23" s="98">
        <f t="shared" si="4"/>
        <v>3.2237421822311383</v>
      </c>
      <c r="W23" s="99">
        <f t="shared" si="5"/>
        <v>19.881989545274628</v>
      </c>
      <c r="Y23" s="97"/>
      <c r="Z23" s="96"/>
      <c r="AA23" s="97"/>
      <c r="AB23" s="98"/>
      <c r="AC23" s="98"/>
      <c r="AD23" s="98"/>
      <c r="AE23" s="98"/>
      <c r="AG23" s="95">
        <v>15</v>
      </c>
      <c r="AH23" s="114" t="s">
        <v>134</v>
      </c>
      <c r="AI23" s="110" t="s">
        <v>102</v>
      </c>
      <c r="AJ23" s="98">
        <v>3.1210642758028815</v>
      </c>
      <c r="AK23" s="98">
        <v>0.3</v>
      </c>
      <c r="AL23" s="98">
        <f t="shared" si="6"/>
        <v>2.8210642758028817</v>
      </c>
      <c r="AM23" s="99">
        <f t="shared" si="7"/>
        <v>9.6121057911511993</v>
      </c>
      <c r="AO23" s="95">
        <v>15</v>
      </c>
      <c r="AP23" s="114" t="s">
        <v>122</v>
      </c>
      <c r="AQ23" s="110" t="s">
        <v>87</v>
      </c>
      <c r="AR23" s="98">
        <v>3.9178344562366685</v>
      </c>
      <c r="AS23" s="98">
        <v>0.53419833180994303</v>
      </c>
      <c r="AT23" s="98">
        <f t="shared" si="8"/>
        <v>3.3836361244267255</v>
      </c>
      <c r="AU23" s="99">
        <f t="shared" si="9"/>
        <v>13.635040933380193</v>
      </c>
      <c r="AW23" s="95">
        <v>15</v>
      </c>
      <c r="AX23" s="114" t="s">
        <v>142</v>
      </c>
      <c r="AY23" s="110" t="s">
        <v>108</v>
      </c>
      <c r="AZ23" s="98">
        <v>4.1215945612329712</v>
      </c>
      <c r="BA23" s="98">
        <v>0.3</v>
      </c>
      <c r="BB23" s="98">
        <f t="shared" si="10"/>
        <v>3.8215945612329714</v>
      </c>
      <c r="BC23" s="99">
        <f t="shared" si="11"/>
        <v>7.2787363129248526</v>
      </c>
      <c r="BE23" s="97"/>
      <c r="BF23" s="96"/>
      <c r="BG23" s="95" t="s">
        <v>43</v>
      </c>
      <c r="BH23" s="98">
        <f>(STDEVP(BH9:BH21))</f>
        <v>1.0829920526558867</v>
      </c>
      <c r="BI23" s="98">
        <f>(STDEVP(BI9:BI21))</f>
        <v>0.9304121264387738</v>
      </c>
      <c r="BJ23" s="98">
        <f>(STDEVP(BJ9:BJ21))</f>
        <v>0.26613019531175153</v>
      </c>
      <c r="BK23" s="99">
        <f>(STDEVP(BK9:BK21))</f>
        <v>10.891479677965719</v>
      </c>
    </row>
    <row r="24" spans="1:63" s="94" customFormat="1" ht="13.2" x14ac:dyDescent="0.25">
      <c r="A24" s="95">
        <v>16</v>
      </c>
      <c r="B24" s="114" t="s">
        <v>134</v>
      </c>
      <c r="C24" s="110" t="s">
        <v>76</v>
      </c>
      <c r="D24" s="98">
        <v>3.2772179593811734</v>
      </c>
      <c r="E24" s="98">
        <v>0.2</v>
      </c>
      <c r="F24" s="98">
        <f t="shared" si="0"/>
        <v>3.0772179593811733</v>
      </c>
      <c r="G24" s="99">
        <f t="shared" si="1"/>
        <v>6.102737214273211</v>
      </c>
      <c r="H24" s="93"/>
      <c r="I24" s="97"/>
      <c r="J24" s="108"/>
      <c r="K24" s="109"/>
      <c r="L24" s="98"/>
      <c r="M24" s="98"/>
      <c r="N24" s="98"/>
      <c r="O24" s="98"/>
      <c r="P24" s="106"/>
      <c r="Q24" s="95">
        <v>16</v>
      </c>
      <c r="R24" s="114" t="s">
        <v>122</v>
      </c>
      <c r="S24" s="110" t="s">
        <v>87</v>
      </c>
      <c r="T24" s="98">
        <v>3.9178344562366685</v>
      </c>
      <c r="U24" s="98">
        <v>0.53419833180994303</v>
      </c>
      <c r="V24" s="98">
        <f t="shared" si="4"/>
        <v>3.3836361244267255</v>
      </c>
      <c r="W24" s="99">
        <f t="shared" si="5"/>
        <v>13.635040933380193</v>
      </c>
      <c r="Y24" s="97"/>
      <c r="Z24" s="96"/>
      <c r="AA24" s="97"/>
      <c r="AB24" s="98"/>
      <c r="AC24" s="98"/>
      <c r="AD24" s="98"/>
      <c r="AE24" s="98"/>
      <c r="AG24" s="95">
        <v>16</v>
      </c>
      <c r="AH24" s="114" t="s">
        <v>141</v>
      </c>
      <c r="AI24" s="117" t="s">
        <v>103</v>
      </c>
      <c r="AJ24" s="98">
        <v>4.4057925077061855</v>
      </c>
      <c r="AK24" s="98">
        <v>1.3</v>
      </c>
      <c r="AL24" s="98">
        <f t="shared" si="6"/>
        <v>3.1057925077061856</v>
      </c>
      <c r="AM24" s="99">
        <f t="shared" si="7"/>
        <v>29.506609712694505</v>
      </c>
      <c r="AO24" s="95">
        <v>16</v>
      </c>
      <c r="AP24" s="114" t="s">
        <v>123</v>
      </c>
      <c r="AQ24" s="110" t="s">
        <v>93</v>
      </c>
      <c r="AR24" s="98">
        <v>3.9157644558478033</v>
      </c>
      <c r="AS24" s="98">
        <v>0.7</v>
      </c>
      <c r="AT24" s="98">
        <f t="shared" si="8"/>
        <v>3.2157644558478031</v>
      </c>
      <c r="AU24" s="99">
        <f t="shared" si="9"/>
        <v>17.876458298062843</v>
      </c>
      <c r="AW24" s="95">
        <v>16</v>
      </c>
      <c r="AX24" s="114" t="s">
        <v>133</v>
      </c>
      <c r="AY24" s="110" t="s">
        <v>112</v>
      </c>
      <c r="AZ24" s="98">
        <v>3.4558833972694378</v>
      </c>
      <c r="BA24" s="98">
        <v>0.23885542048850406</v>
      </c>
      <c r="BB24" s="98">
        <f t="shared" si="10"/>
        <v>3.2170279767809338</v>
      </c>
      <c r="BC24" s="99">
        <f t="shared" si="11"/>
        <v>6.9115590149027737</v>
      </c>
      <c r="BE24" s="97"/>
      <c r="BF24" s="96"/>
      <c r="BG24" s="103" t="s">
        <v>44</v>
      </c>
      <c r="BH24" s="98">
        <f>(MIN(BH9:BH21))</f>
        <v>3.8338999999999999</v>
      </c>
      <c r="BI24" s="98">
        <f>(MIN(BI9:BI21))</f>
        <v>0.475412</v>
      </c>
      <c r="BJ24" s="98">
        <f>(MIN(BJ9:BJ21))</f>
        <v>3.1057925077061856</v>
      </c>
      <c r="BK24" s="99">
        <f>(MIN(BK9:BK21))</f>
        <v>12.400219098046376</v>
      </c>
    </row>
    <row r="25" spans="1:63" s="94" customFormat="1" ht="13.2" x14ac:dyDescent="0.25">
      <c r="A25" s="95">
        <v>17</v>
      </c>
      <c r="B25" s="114" t="s">
        <v>123</v>
      </c>
      <c r="C25" s="110" t="s">
        <v>77</v>
      </c>
      <c r="D25" s="98">
        <v>3.4468474003481129</v>
      </c>
      <c r="E25" s="98">
        <v>0.5</v>
      </c>
      <c r="F25" s="98">
        <f t="shared" si="0"/>
        <v>2.9468474003481129</v>
      </c>
      <c r="G25" s="99">
        <f t="shared" si="1"/>
        <v>14.506009170858643</v>
      </c>
      <c r="H25" s="93"/>
      <c r="I25" s="97"/>
      <c r="J25" s="108"/>
      <c r="K25" s="109"/>
      <c r="L25" s="98"/>
      <c r="M25" s="98"/>
      <c r="N25" s="98"/>
      <c r="O25" s="98"/>
      <c r="P25" s="106"/>
      <c r="Q25" s="95">
        <v>17</v>
      </c>
      <c r="R25" s="114" t="s">
        <v>140</v>
      </c>
      <c r="S25" s="110" t="s">
        <v>88</v>
      </c>
      <c r="T25" s="98">
        <v>4.6655646229219858</v>
      </c>
      <c r="U25" s="98">
        <v>1.2335022157998587</v>
      </c>
      <c r="V25" s="98">
        <f t="shared" si="4"/>
        <v>3.4320624071221273</v>
      </c>
      <c r="W25" s="99">
        <f t="shared" si="5"/>
        <v>26.438433833702458</v>
      </c>
      <c r="Y25" s="97"/>
      <c r="Z25" s="96"/>
      <c r="AA25" s="97"/>
      <c r="AB25" s="98"/>
      <c r="AC25" s="98"/>
      <c r="AD25" s="98"/>
      <c r="AE25" s="98"/>
      <c r="AG25" s="95">
        <v>17</v>
      </c>
      <c r="AH25" s="114" t="s">
        <v>123</v>
      </c>
      <c r="AI25" s="110" t="s">
        <v>104</v>
      </c>
      <c r="AJ25" s="98">
        <v>3.2027669569834827</v>
      </c>
      <c r="AK25" s="98">
        <v>0.3029751463153818</v>
      </c>
      <c r="AL25" s="98">
        <f t="shared" si="6"/>
        <v>2.8997918106681011</v>
      </c>
      <c r="AM25" s="99">
        <f t="shared" si="7"/>
        <v>9.4597936841692079</v>
      </c>
      <c r="AO25" s="95">
        <v>17</v>
      </c>
      <c r="AP25" s="114" t="s">
        <v>123</v>
      </c>
      <c r="AQ25" s="110" t="s">
        <v>95</v>
      </c>
      <c r="AR25" s="98">
        <v>3.7377909834615863</v>
      </c>
      <c r="AS25" s="98">
        <v>0.6</v>
      </c>
      <c r="AT25" s="98">
        <f t="shared" si="8"/>
        <v>3.1377909834615862</v>
      </c>
      <c r="AU25" s="99">
        <f t="shared" si="9"/>
        <v>16.052261955117057</v>
      </c>
      <c r="AW25" s="100">
        <v>17</v>
      </c>
      <c r="AX25" s="115" t="s">
        <v>133</v>
      </c>
      <c r="AY25" s="119" t="s">
        <v>115</v>
      </c>
      <c r="AZ25" s="101">
        <v>3.7583894365401993</v>
      </c>
      <c r="BA25" s="101">
        <v>0.5</v>
      </c>
      <c r="BB25" s="101">
        <f t="shared" si="10"/>
        <v>3.2583894365401993</v>
      </c>
      <c r="BC25" s="102">
        <f t="shared" si="11"/>
        <v>13.303570809848727</v>
      </c>
      <c r="BE25" s="97"/>
      <c r="BF25" s="96"/>
      <c r="BG25" s="105" t="s">
        <v>45</v>
      </c>
      <c r="BH25" s="101">
        <f>(MAX(BH9:BH21))</f>
        <v>7.5066935214657189</v>
      </c>
      <c r="BI25" s="101">
        <f>(MAX(BI9:BI21))</f>
        <v>3.9</v>
      </c>
      <c r="BJ25" s="101">
        <f>(MAX(BJ9:BJ21))</f>
        <v>4.0634391591944397</v>
      </c>
      <c r="BK25" s="102">
        <f>(MAX(BK9:BK21))</f>
        <v>51.953632965669627</v>
      </c>
    </row>
    <row r="26" spans="1:63" s="94" customFormat="1" ht="13.2" x14ac:dyDescent="0.25">
      <c r="A26" s="95">
        <v>18</v>
      </c>
      <c r="B26" s="114" t="s">
        <v>134</v>
      </c>
      <c r="C26" s="110" t="s">
        <v>78</v>
      </c>
      <c r="D26" s="98">
        <v>3.5</v>
      </c>
      <c r="E26" s="98">
        <v>0.4</v>
      </c>
      <c r="F26" s="98">
        <f t="shared" si="0"/>
        <v>3.1</v>
      </c>
      <c r="G26" s="99">
        <f t="shared" si="1"/>
        <v>11.428571428571429</v>
      </c>
      <c r="H26" s="93"/>
      <c r="I26" s="97"/>
      <c r="J26" s="108"/>
      <c r="K26" s="109"/>
      <c r="L26" s="98"/>
      <c r="M26" s="98"/>
      <c r="N26" s="98"/>
      <c r="O26" s="98"/>
      <c r="P26" s="106"/>
      <c r="Q26" s="95">
        <v>18</v>
      </c>
      <c r="R26" s="114" t="s">
        <v>133</v>
      </c>
      <c r="S26" s="110" t="s">
        <v>91</v>
      </c>
      <c r="T26" s="98">
        <v>3.2</v>
      </c>
      <c r="U26" s="98">
        <v>0.2</v>
      </c>
      <c r="V26" s="98">
        <f t="shared" si="4"/>
        <v>3</v>
      </c>
      <c r="W26" s="99">
        <f t="shared" si="5"/>
        <v>6.25</v>
      </c>
      <c r="Y26" s="97"/>
      <c r="Z26" s="96"/>
      <c r="AA26" s="97"/>
      <c r="AB26" s="98"/>
      <c r="AC26" s="98"/>
      <c r="AD26" s="98"/>
      <c r="AE26" s="98"/>
      <c r="AG26" s="95">
        <v>18</v>
      </c>
      <c r="AH26" s="114" t="s">
        <v>141</v>
      </c>
      <c r="AI26" s="110" t="s">
        <v>119</v>
      </c>
      <c r="AJ26" s="98">
        <v>5.1724210484987161</v>
      </c>
      <c r="AK26" s="98">
        <v>1.4862094882917065</v>
      </c>
      <c r="AL26" s="98">
        <f t="shared" si="6"/>
        <v>3.6862115602070098</v>
      </c>
      <c r="AM26" s="99">
        <f t="shared" si="7"/>
        <v>28.733343135765711</v>
      </c>
      <c r="AO26" s="95">
        <v>18</v>
      </c>
      <c r="AP26" s="114" t="s">
        <v>123</v>
      </c>
      <c r="AQ26" s="110" t="s">
        <v>97</v>
      </c>
      <c r="AR26" s="98">
        <v>3.2845860441055086</v>
      </c>
      <c r="AS26" s="98">
        <v>0.3</v>
      </c>
      <c r="AT26" s="98">
        <f t="shared" si="8"/>
        <v>2.9845860441055088</v>
      </c>
      <c r="AU26" s="99">
        <f t="shared" si="9"/>
        <v>9.1335710488808033</v>
      </c>
      <c r="AW26" s="97"/>
      <c r="AX26" s="96"/>
      <c r="AY26" s="90" t="s">
        <v>42</v>
      </c>
      <c r="AZ26" s="91">
        <f>AVERAGE(AZ9:AZ25)</f>
        <v>3.5366252606979329</v>
      </c>
      <c r="BA26" s="91">
        <f>AVERAGE(BA9:BA25)</f>
        <v>0.28395688128895397</v>
      </c>
      <c r="BB26" s="91">
        <v>3.2</v>
      </c>
      <c r="BC26" s="92">
        <f>AVERAGE(BC9:BC25)</f>
        <v>7.9603530799002673</v>
      </c>
      <c r="BE26" s="97"/>
      <c r="BF26" s="96"/>
      <c r="BG26" s="97"/>
      <c r="BH26" s="98"/>
      <c r="BI26" s="98"/>
      <c r="BJ26" s="98"/>
      <c r="BK26" s="98"/>
    </row>
    <row r="27" spans="1:63" s="94" customFormat="1" ht="13.2" x14ac:dyDescent="0.25">
      <c r="A27" s="95">
        <v>19</v>
      </c>
      <c r="B27" s="114" t="s">
        <v>143</v>
      </c>
      <c r="C27" s="110" t="s">
        <v>79</v>
      </c>
      <c r="D27" s="98">
        <v>4.4777049892578802</v>
      </c>
      <c r="E27" s="98">
        <v>0.4</v>
      </c>
      <c r="F27" s="98">
        <f t="shared" si="0"/>
        <v>4.0777049892578798</v>
      </c>
      <c r="G27" s="99">
        <f t="shared" si="1"/>
        <v>8.9331476941783663</v>
      </c>
      <c r="H27" s="93"/>
      <c r="I27" s="106"/>
      <c r="J27" s="93"/>
      <c r="K27" s="109"/>
      <c r="L27" s="93"/>
      <c r="M27" s="93"/>
      <c r="Q27" s="95">
        <v>19</v>
      </c>
      <c r="R27" s="114" t="s">
        <v>140</v>
      </c>
      <c r="S27" s="110" t="s">
        <v>92</v>
      </c>
      <c r="T27" s="98">
        <v>7.5066935214657189</v>
      </c>
      <c r="U27" s="98">
        <v>3.9</v>
      </c>
      <c r="V27" s="98">
        <f t="shared" si="4"/>
        <v>3.606693521465719</v>
      </c>
      <c r="W27" s="99">
        <f t="shared" si="5"/>
        <v>51.953632965669627</v>
      </c>
      <c r="Y27" s="97"/>
      <c r="Z27" s="96"/>
      <c r="AA27" s="97"/>
      <c r="AB27" s="98"/>
      <c r="AC27" s="98"/>
      <c r="AD27" s="98"/>
      <c r="AE27" s="98"/>
      <c r="AG27" s="100">
        <v>19</v>
      </c>
      <c r="AH27" s="115" t="s">
        <v>141</v>
      </c>
      <c r="AI27" s="118" t="s">
        <v>121</v>
      </c>
      <c r="AJ27" s="101">
        <v>3.8346011537736868</v>
      </c>
      <c r="AK27" s="101">
        <v>0.7</v>
      </c>
      <c r="AL27" s="101">
        <f t="shared" si="6"/>
        <v>3.1346011537736871</v>
      </c>
      <c r="AM27" s="102">
        <f t="shared" si="7"/>
        <v>18.254832039340513</v>
      </c>
      <c r="AO27" s="95">
        <v>19</v>
      </c>
      <c r="AP27" s="114" t="s">
        <v>123</v>
      </c>
      <c r="AQ27" s="110" t="s">
        <v>99</v>
      </c>
      <c r="AR27" s="98">
        <v>5.0999999999999996</v>
      </c>
      <c r="AS27" s="98">
        <v>0.7</v>
      </c>
      <c r="AT27" s="98">
        <f t="shared" si="8"/>
        <v>4.3999999999999995</v>
      </c>
      <c r="AU27" s="99">
        <f t="shared" si="9"/>
        <v>13.725490196078432</v>
      </c>
      <c r="AW27" s="97"/>
      <c r="AX27" s="96"/>
      <c r="AY27" s="95" t="s">
        <v>43</v>
      </c>
      <c r="AZ27" s="98">
        <f>(STDEVP(AZ9:AZ25))</f>
        <v>0.33809047630251121</v>
      </c>
      <c r="BA27" s="98">
        <f>(STDEVP(BA9:BA25))</f>
        <v>0.11849430505648917</v>
      </c>
      <c r="BB27" s="98">
        <f>(STDEVP(BB9:BB25))</f>
        <v>0.30710606120045431</v>
      </c>
      <c r="BC27" s="99">
        <f>(STDEVP(BC9:BC25))</f>
        <v>3.0152610815235152</v>
      </c>
      <c r="BE27" s="97"/>
      <c r="BF27" s="96"/>
      <c r="BG27" s="97"/>
      <c r="BH27" s="98"/>
      <c r="BI27" s="98"/>
      <c r="BJ27" s="98"/>
      <c r="BK27" s="98"/>
    </row>
    <row r="28" spans="1:63" s="94" customFormat="1" ht="13.2" x14ac:dyDescent="0.25">
      <c r="A28" s="95">
        <v>20</v>
      </c>
      <c r="B28" s="114" t="s">
        <v>124</v>
      </c>
      <c r="C28" s="110" t="s">
        <v>80</v>
      </c>
      <c r="D28" s="98">
        <v>4.4804167778227662</v>
      </c>
      <c r="E28" s="98">
        <v>1.0571895636147355</v>
      </c>
      <c r="F28" s="98">
        <f t="shared" si="0"/>
        <v>3.4232272142080307</v>
      </c>
      <c r="G28" s="99">
        <f t="shared" si="1"/>
        <v>23.595786196668762</v>
      </c>
      <c r="H28" s="93"/>
      <c r="I28" s="106"/>
      <c r="J28" s="93"/>
      <c r="K28" s="109"/>
      <c r="L28" s="93"/>
      <c r="M28" s="93"/>
      <c r="Q28" s="95">
        <v>20</v>
      </c>
      <c r="R28" s="114" t="s">
        <v>140</v>
      </c>
      <c r="S28" s="110" t="s">
        <v>105</v>
      </c>
      <c r="T28" s="98">
        <v>3.8338999999999999</v>
      </c>
      <c r="U28" s="98">
        <v>0.475412</v>
      </c>
      <c r="V28" s="98">
        <f t="shared" si="4"/>
        <v>3.3584879999999999</v>
      </c>
      <c r="W28" s="99">
        <f t="shared" si="5"/>
        <v>12.400219098046376</v>
      </c>
      <c r="Y28" s="97"/>
      <c r="Z28" s="96"/>
      <c r="AA28" s="97"/>
      <c r="AB28" s="98"/>
      <c r="AC28" s="98"/>
      <c r="AD28" s="98"/>
      <c r="AE28" s="98"/>
      <c r="AG28" s="110"/>
      <c r="AH28" s="109"/>
      <c r="AI28" s="95" t="s">
        <v>42</v>
      </c>
      <c r="AJ28" s="98">
        <f>AVERAGE(AJ9:AJ27)</f>
        <v>3.8553011836529572</v>
      </c>
      <c r="AK28" s="98">
        <f>AVERAGE(AK9:AK27)</f>
        <v>0.6556391842742253</v>
      </c>
      <c r="AL28" s="98">
        <f>AVERAGE(AL9:AL27)</f>
        <v>3.1996619993787312</v>
      </c>
      <c r="AM28" s="99">
        <f>AVERAGE(AM9:AM27)</f>
        <v>15.794076286311155</v>
      </c>
      <c r="AO28" s="95">
        <v>20</v>
      </c>
      <c r="AP28" s="114" t="s">
        <v>123</v>
      </c>
      <c r="AQ28" s="110" t="s">
        <v>100</v>
      </c>
      <c r="AR28" s="98">
        <v>3.4619084722824822</v>
      </c>
      <c r="AS28" s="98">
        <v>0.27453823186746606</v>
      </c>
      <c r="AT28" s="98">
        <f t="shared" si="8"/>
        <v>3.1873702404150164</v>
      </c>
      <c r="AU28" s="99">
        <f t="shared" si="9"/>
        <v>7.9302567952196421</v>
      </c>
      <c r="AW28" s="97"/>
      <c r="AX28" s="96"/>
      <c r="AY28" s="103" t="s">
        <v>44</v>
      </c>
      <c r="AZ28" s="98">
        <f>(MIN(AZ9:AZ25))</f>
        <v>3.1210642758028815</v>
      </c>
      <c r="BA28" s="98">
        <f>(MIN(BA9:BA25))</f>
        <v>0.1</v>
      </c>
      <c r="BB28" s="98">
        <f>(MIN(BB9:BB25))</f>
        <v>2.8210642758028817</v>
      </c>
      <c r="BC28" s="99">
        <f>(MIN(BC9:BC25))</f>
        <v>3.1109347135081689</v>
      </c>
      <c r="BE28" s="97"/>
      <c r="BF28" s="96"/>
      <c r="BG28" s="97"/>
      <c r="BH28" s="98"/>
      <c r="BI28" s="98"/>
      <c r="BJ28" s="98"/>
      <c r="BK28" s="98"/>
    </row>
    <row r="29" spans="1:63" s="94" customFormat="1" ht="13.2" x14ac:dyDescent="0.25">
      <c r="A29" s="95">
        <v>21</v>
      </c>
      <c r="B29" s="114" t="s">
        <v>140</v>
      </c>
      <c r="C29" s="110" t="s">
        <v>81</v>
      </c>
      <c r="D29" s="98">
        <v>4.3232138698182432</v>
      </c>
      <c r="E29" s="98">
        <v>1</v>
      </c>
      <c r="F29" s="98">
        <f t="shared" si="0"/>
        <v>3.3232138698182432</v>
      </c>
      <c r="G29" s="99">
        <f t="shared" si="1"/>
        <v>23.130939854290439</v>
      </c>
      <c r="H29" s="93"/>
      <c r="I29" s="106"/>
      <c r="J29" s="93"/>
      <c r="K29" s="109"/>
      <c r="L29" s="93"/>
      <c r="M29" s="93"/>
      <c r="Q29" s="95">
        <v>21</v>
      </c>
      <c r="R29" s="114" t="s">
        <v>133</v>
      </c>
      <c r="S29" s="110" t="s">
        <v>106</v>
      </c>
      <c r="T29" s="98">
        <v>4.1266409684951206</v>
      </c>
      <c r="U29" s="98">
        <v>0.49808714565969248</v>
      </c>
      <c r="V29" s="98">
        <f t="shared" si="4"/>
        <v>3.6285538228354284</v>
      </c>
      <c r="W29" s="99">
        <f t="shared" si="5"/>
        <v>12.070038306272425</v>
      </c>
      <c r="Y29" s="97"/>
      <c r="Z29" s="96"/>
      <c r="AA29" s="97"/>
      <c r="AB29" s="98"/>
      <c r="AC29" s="98"/>
      <c r="AD29" s="98"/>
      <c r="AE29" s="98"/>
      <c r="AG29" s="110"/>
      <c r="AH29" s="109"/>
      <c r="AI29" s="95" t="s">
        <v>43</v>
      </c>
      <c r="AJ29" s="98">
        <f>(STDEVP(AJ9:AJ27))</f>
        <v>0.68756359317348192</v>
      </c>
      <c r="AK29" s="98">
        <f>(STDEVP(AK9:AK27))</f>
        <v>0.46132744683460025</v>
      </c>
      <c r="AL29" s="98">
        <f>(STDEVP(AL9:AL27))</f>
        <v>0.34155460455929354</v>
      </c>
      <c r="AM29" s="99">
        <f>(STDEVP(AM9:AM27))</f>
        <v>8.125058640505765</v>
      </c>
      <c r="AO29" s="95">
        <v>21</v>
      </c>
      <c r="AP29" s="114" t="s">
        <v>123</v>
      </c>
      <c r="AQ29" s="110" t="s">
        <v>101</v>
      </c>
      <c r="AR29" s="98">
        <v>3.4004030772466165</v>
      </c>
      <c r="AS29" s="98">
        <v>0.4</v>
      </c>
      <c r="AT29" s="98">
        <f t="shared" si="8"/>
        <v>3.0004030772466166</v>
      </c>
      <c r="AU29" s="99">
        <f t="shared" si="9"/>
        <v>11.763311316724518</v>
      </c>
      <c r="AW29" s="97"/>
      <c r="AX29" s="96"/>
      <c r="AY29" s="105" t="s">
        <v>45</v>
      </c>
      <c r="AZ29" s="101">
        <f>(MAX(AZ9:AZ25))</f>
        <v>4.2840846832113861</v>
      </c>
      <c r="BA29" s="101">
        <f>(MAX(BA9:BA25))</f>
        <v>0.5</v>
      </c>
      <c r="BB29" s="101">
        <f>(MAX(BB9:BB25))</f>
        <v>4.084084683211386</v>
      </c>
      <c r="BC29" s="102">
        <f>(MAX(BC9:BC25))</f>
        <v>13.825113637844463</v>
      </c>
      <c r="BE29" s="97"/>
      <c r="BF29" s="96"/>
      <c r="BG29" s="97"/>
      <c r="BH29" s="98"/>
      <c r="BI29" s="98"/>
      <c r="BJ29" s="98"/>
      <c r="BK29" s="98"/>
    </row>
    <row r="30" spans="1:63" s="94" customFormat="1" ht="13.2" x14ac:dyDescent="0.25">
      <c r="A30" s="95">
        <v>22</v>
      </c>
      <c r="B30" s="114" t="s">
        <v>122</v>
      </c>
      <c r="C30" s="117" t="s">
        <v>139</v>
      </c>
      <c r="D30" s="98">
        <v>3.919275503906122</v>
      </c>
      <c r="E30" s="98">
        <v>0.5</v>
      </c>
      <c r="F30" s="98">
        <f t="shared" si="0"/>
        <v>3.419275503906122</v>
      </c>
      <c r="G30" s="99">
        <f t="shared" si="1"/>
        <v>12.75745988006401</v>
      </c>
      <c r="H30" s="93"/>
      <c r="I30" s="106"/>
      <c r="J30" s="93"/>
      <c r="K30" s="109"/>
      <c r="L30" s="93"/>
      <c r="M30" s="93"/>
      <c r="Q30" s="95">
        <v>22</v>
      </c>
      <c r="R30" s="114" t="s">
        <v>140</v>
      </c>
      <c r="S30" s="110" t="s">
        <v>107</v>
      </c>
      <c r="T30" s="98">
        <v>4.1668830000000003</v>
      </c>
      <c r="U30" s="98">
        <v>0.59415399999999996</v>
      </c>
      <c r="V30" s="98">
        <f t="shared" si="4"/>
        <v>3.5727290000000003</v>
      </c>
      <c r="W30" s="99">
        <f t="shared" si="5"/>
        <v>14.258955675021351</v>
      </c>
      <c r="Y30" s="97"/>
      <c r="Z30" s="96"/>
      <c r="AA30" s="104"/>
      <c r="AB30" s="98"/>
      <c r="AC30" s="98"/>
      <c r="AD30" s="98"/>
      <c r="AE30" s="98"/>
      <c r="AG30" s="110"/>
      <c r="AH30" s="109"/>
      <c r="AI30" s="103" t="s">
        <v>44</v>
      </c>
      <c r="AJ30" s="98">
        <f>(MIN(AJ9:AJ27))</f>
        <v>3.1210642758028815</v>
      </c>
      <c r="AK30" s="98">
        <f>(MIN(AK9:AK27))</f>
        <v>0.2</v>
      </c>
      <c r="AL30" s="98">
        <f>(MIN(AL9:AL27))</f>
        <v>2.8210642758028817</v>
      </c>
      <c r="AM30" s="99">
        <f>(MIN(AM9:AM27))</f>
        <v>6.102737214273211</v>
      </c>
      <c r="AO30" s="95">
        <v>22</v>
      </c>
      <c r="AP30" s="114" t="s">
        <v>123</v>
      </c>
      <c r="AQ30" s="110" t="s">
        <v>104</v>
      </c>
      <c r="AR30" s="98">
        <v>3.2027669569834827</v>
      </c>
      <c r="AS30" s="98">
        <v>0.3029751463153818</v>
      </c>
      <c r="AT30" s="98">
        <f t="shared" si="8"/>
        <v>2.8997918106681011</v>
      </c>
      <c r="AU30" s="99">
        <f t="shared" si="9"/>
        <v>9.4597936841692079</v>
      </c>
      <c r="AW30" s="97"/>
      <c r="AX30" s="96"/>
      <c r="AY30" s="104"/>
      <c r="AZ30" s="98"/>
      <c r="BA30" s="98"/>
      <c r="BB30" s="98"/>
      <c r="BC30" s="98"/>
      <c r="BD30" s="106"/>
      <c r="BE30" s="97"/>
      <c r="BF30" s="96"/>
      <c r="BG30" s="104"/>
      <c r="BH30" s="98"/>
      <c r="BI30" s="98"/>
      <c r="BJ30" s="98"/>
      <c r="BK30" s="98"/>
    </row>
    <row r="31" spans="1:63" s="94" customFormat="1" ht="13.2" x14ac:dyDescent="0.25">
      <c r="A31" s="95">
        <v>23</v>
      </c>
      <c r="B31" s="114" t="s">
        <v>133</v>
      </c>
      <c r="C31" s="110" t="s">
        <v>83</v>
      </c>
      <c r="D31" s="98">
        <v>3.496427365458338</v>
      </c>
      <c r="E31" s="98">
        <v>0.29032441576402057</v>
      </c>
      <c r="F31" s="98">
        <f t="shared" si="0"/>
        <v>3.2061029496943174</v>
      </c>
      <c r="G31" s="99">
        <f t="shared" si="1"/>
        <v>8.3034590860423219</v>
      </c>
      <c r="H31" s="93"/>
      <c r="I31" s="106"/>
      <c r="J31" s="111"/>
      <c r="K31" s="109"/>
      <c r="L31" s="93"/>
      <c r="M31" s="93"/>
      <c r="O31" s="106"/>
      <c r="P31" s="106"/>
      <c r="Q31" s="95">
        <v>23</v>
      </c>
      <c r="R31" s="114" t="s">
        <v>122</v>
      </c>
      <c r="S31" s="110" t="s">
        <v>110</v>
      </c>
      <c r="T31" s="98">
        <v>3.5943883673718426</v>
      </c>
      <c r="U31" s="98">
        <v>0.3</v>
      </c>
      <c r="V31" s="98">
        <f t="shared" si="4"/>
        <v>3.2943883673718428</v>
      </c>
      <c r="W31" s="99">
        <f t="shared" si="5"/>
        <v>8.3463435037587512</v>
      </c>
      <c r="Y31" s="97"/>
      <c r="Z31" s="96"/>
      <c r="AA31" s="97"/>
      <c r="AB31" s="98"/>
      <c r="AC31" s="98"/>
      <c r="AD31" s="98"/>
      <c r="AE31" s="98"/>
      <c r="AG31" s="107"/>
      <c r="AH31" s="109"/>
      <c r="AI31" s="105" t="s">
        <v>45</v>
      </c>
      <c r="AJ31" s="101">
        <f>(MAX(AJ9:AJ27))</f>
        <v>5.3704713817765537</v>
      </c>
      <c r="AK31" s="101">
        <f>(MAX(AK9:AK27))</f>
        <v>1.8934216347357258</v>
      </c>
      <c r="AL31" s="101">
        <f>(MAX(AL9:AL27))</f>
        <v>4.3999999999999995</v>
      </c>
      <c r="AM31" s="102">
        <f>(MAX(AM9:AM27))</f>
        <v>35.256153513090339</v>
      </c>
      <c r="AO31" s="95">
        <v>23</v>
      </c>
      <c r="AP31" s="114" t="s">
        <v>143</v>
      </c>
      <c r="AQ31" s="110" t="s">
        <v>109</v>
      </c>
      <c r="AR31" s="98">
        <v>3.8409071836126465</v>
      </c>
      <c r="AS31" s="98">
        <v>0.5</v>
      </c>
      <c r="AT31" s="98">
        <f t="shared" si="8"/>
        <v>3.3409071836126465</v>
      </c>
      <c r="AU31" s="99">
        <f t="shared" si="9"/>
        <v>13.017757943572967</v>
      </c>
      <c r="AW31" s="97"/>
      <c r="AX31" s="96"/>
      <c r="AY31" s="97"/>
      <c r="AZ31" s="98"/>
      <c r="BA31" s="98"/>
      <c r="BB31" s="98"/>
      <c r="BC31" s="98"/>
      <c r="BD31" s="106"/>
      <c r="BE31" s="97"/>
      <c r="BF31" s="96"/>
      <c r="BG31" s="97"/>
      <c r="BH31" s="98"/>
      <c r="BI31" s="98"/>
      <c r="BJ31" s="98"/>
      <c r="BK31" s="98"/>
    </row>
    <row r="32" spans="1:63" s="94" customFormat="1" ht="13.2" x14ac:dyDescent="0.25">
      <c r="A32" s="95">
        <v>24</v>
      </c>
      <c r="B32" s="114" t="s">
        <v>140</v>
      </c>
      <c r="C32" s="110" t="s">
        <v>84</v>
      </c>
      <c r="D32" s="98">
        <v>4.2707731107985927</v>
      </c>
      <c r="E32" s="98">
        <v>0.6</v>
      </c>
      <c r="F32" s="98">
        <f t="shared" si="0"/>
        <v>3.6707731107985926</v>
      </c>
      <c r="G32" s="99">
        <f t="shared" si="1"/>
        <v>14.048978590852975</v>
      </c>
      <c r="H32" s="93"/>
      <c r="I32" s="106"/>
      <c r="J32" s="107"/>
      <c r="K32" s="93"/>
      <c r="L32" s="93"/>
      <c r="M32" s="93"/>
      <c r="O32" s="106"/>
      <c r="P32" s="106"/>
      <c r="Q32" s="95">
        <v>24</v>
      </c>
      <c r="R32" s="114" t="s">
        <v>122</v>
      </c>
      <c r="S32" s="110" t="s">
        <v>111</v>
      </c>
      <c r="T32" s="98">
        <v>4.0082199853753888</v>
      </c>
      <c r="U32" s="98">
        <v>0.4</v>
      </c>
      <c r="V32" s="98">
        <f t="shared" si="4"/>
        <v>3.6082199853753889</v>
      </c>
      <c r="W32" s="99">
        <f t="shared" si="5"/>
        <v>9.9794921800565337</v>
      </c>
      <c r="Y32" s="97"/>
      <c r="Z32" s="96"/>
      <c r="AA32" s="97"/>
      <c r="AB32" s="98"/>
      <c r="AC32" s="98"/>
      <c r="AD32" s="98"/>
      <c r="AE32" s="98"/>
      <c r="AO32" s="95">
        <v>24</v>
      </c>
      <c r="AP32" s="114" t="s">
        <v>122</v>
      </c>
      <c r="AQ32" s="110" t="s">
        <v>110</v>
      </c>
      <c r="AR32" s="98">
        <v>3.5943883673718426</v>
      </c>
      <c r="AS32" s="98">
        <v>0.3</v>
      </c>
      <c r="AT32" s="98">
        <f t="shared" si="8"/>
        <v>3.2943883673718428</v>
      </c>
      <c r="AU32" s="99">
        <f t="shared" si="9"/>
        <v>8.3463435037587512</v>
      </c>
      <c r="AW32" s="97"/>
      <c r="AX32" s="96"/>
      <c r="AY32" s="97"/>
      <c r="AZ32" s="98"/>
      <c r="BA32" s="98"/>
      <c r="BB32" s="98"/>
      <c r="BC32" s="98"/>
      <c r="BD32" s="106"/>
      <c r="BE32" s="97"/>
      <c r="BF32" s="96"/>
      <c r="BG32" s="97"/>
      <c r="BH32" s="98"/>
      <c r="BI32" s="98"/>
      <c r="BJ32" s="98"/>
      <c r="BK32" s="98"/>
    </row>
    <row r="33" spans="1:63" s="94" customFormat="1" ht="13.2" x14ac:dyDescent="0.25">
      <c r="A33" s="95">
        <v>25</v>
      </c>
      <c r="B33" s="114" t="s">
        <v>122</v>
      </c>
      <c r="C33" s="110" t="s">
        <v>85</v>
      </c>
      <c r="D33" s="98">
        <v>4.9285712335546741</v>
      </c>
      <c r="E33" s="98">
        <v>1.3065269387802669</v>
      </c>
      <c r="F33" s="98">
        <f t="shared" si="0"/>
        <v>3.6220442947744074</v>
      </c>
      <c r="G33" s="99">
        <f t="shared" si="1"/>
        <v>26.509243285055451</v>
      </c>
      <c r="H33" s="93"/>
      <c r="I33" s="106"/>
      <c r="J33" s="106"/>
      <c r="K33" s="106"/>
      <c r="L33" s="106"/>
      <c r="M33" s="106"/>
      <c r="N33" s="106"/>
      <c r="O33" s="106"/>
      <c r="P33" s="106"/>
      <c r="Q33" s="95">
        <v>25</v>
      </c>
      <c r="R33" s="114" t="s">
        <v>133</v>
      </c>
      <c r="S33" s="110" t="s">
        <v>112</v>
      </c>
      <c r="T33" s="98">
        <v>3.4558833972694378</v>
      </c>
      <c r="U33" s="98">
        <v>0.23885542048850406</v>
      </c>
      <c r="V33" s="98">
        <f t="shared" si="4"/>
        <v>3.2170279767809338</v>
      </c>
      <c r="W33" s="99">
        <f t="shared" si="5"/>
        <v>6.9115590149027737</v>
      </c>
      <c r="Y33" s="97"/>
      <c r="Z33" s="96"/>
      <c r="AA33" s="97"/>
      <c r="AB33" s="98"/>
      <c r="AC33" s="98"/>
      <c r="AD33" s="98"/>
      <c r="AE33" s="98"/>
      <c r="AO33" s="95">
        <v>25</v>
      </c>
      <c r="AP33" s="114" t="s">
        <v>122</v>
      </c>
      <c r="AQ33" s="110" t="s">
        <v>111</v>
      </c>
      <c r="AR33" s="98">
        <v>4.0082199853753888</v>
      </c>
      <c r="AS33" s="98">
        <v>0.4</v>
      </c>
      <c r="AT33" s="98">
        <f t="shared" si="8"/>
        <v>3.6082199853753889</v>
      </c>
      <c r="AU33" s="99">
        <f t="shared" si="9"/>
        <v>9.9794921800565337</v>
      </c>
      <c r="AW33" s="97"/>
      <c r="AX33" s="96"/>
      <c r="AY33" s="97"/>
      <c r="AZ33" s="98"/>
      <c r="BA33" s="98"/>
      <c r="BB33" s="98"/>
      <c r="BC33" s="98"/>
      <c r="BD33" s="106"/>
      <c r="BE33" s="97"/>
      <c r="BF33" s="96"/>
      <c r="BG33" s="97"/>
      <c r="BH33" s="98"/>
      <c r="BI33" s="98"/>
      <c r="BJ33" s="98"/>
      <c r="BK33" s="98"/>
    </row>
    <row r="34" spans="1:63" s="94" customFormat="1" ht="13.2" x14ac:dyDescent="0.25">
      <c r="A34" s="95">
        <v>26</v>
      </c>
      <c r="B34" s="114" t="s">
        <v>122</v>
      </c>
      <c r="C34" s="117" t="s">
        <v>86</v>
      </c>
      <c r="D34" s="98">
        <v>4.0237421822311381</v>
      </c>
      <c r="E34" s="98">
        <v>0.8</v>
      </c>
      <c r="F34" s="98">
        <f t="shared" si="0"/>
        <v>3.2237421822311383</v>
      </c>
      <c r="G34" s="99">
        <f t="shared" si="1"/>
        <v>19.881989545274628</v>
      </c>
      <c r="H34" s="93"/>
      <c r="I34" s="97"/>
      <c r="J34" s="96"/>
      <c r="K34" s="104"/>
      <c r="L34" s="98"/>
      <c r="M34" s="98"/>
      <c r="N34" s="98"/>
      <c r="O34" s="98"/>
      <c r="P34" s="106"/>
      <c r="Q34" s="95">
        <v>26</v>
      </c>
      <c r="R34" s="114" t="s">
        <v>122</v>
      </c>
      <c r="S34" s="110" t="s">
        <v>113</v>
      </c>
      <c r="T34" s="98">
        <v>3.5514643576132543</v>
      </c>
      <c r="U34" s="98">
        <v>0.3</v>
      </c>
      <c r="V34" s="98">
        <f t="shared" si="4"/>
        <v>3.2514643576132545</v>
      </c>
      <c r="W34" s="99">
        <f t="shared" si="5"/>
        <v>8.4472197885610676</v>
      </c>
      <c r="Y34" s="97"/>
      <c r="Z34" s="96"/>
      <c r="AA34" s="104"/>
      <c r="AB34" s="98"/>
      <c r="AC34" s="98"/>
      <c r="AD34" s="98"/>
      <c r="AE34" s="98"/>
      <c r="AO34" s="95">
        <v>26</v>
      </c>
      <c r="AP34" s="114" t="s">
        <v>122</v>
      </c>
      <c r="AQ34" s="110" t="s">
        <v>113</v>
      </c>
      <c r="AR34" s="98">
        <v>3.5514643576132543</v>
      </c>
      <c r="AS34" s="98">
        <v>0.3</v>
      </c>
      <c r="AT34" s="98">
        <f t="shared" si="8"/>
        <v>3.2514643576132545</v>
      </c>
      <c r="AU34" s="99">
        <f t="shared" si="9"/>
        <v>8.4472197885610676</v>
      </c>
      <c r="AW34" s="97"/>
      <c r="AX34" s="96"/>
      <c r="AY34" s="104"/>
      <c r="AZ34" s="98"/>
      <c r="BA34" s="98"/>
      <c r="BB34" s="98"/>
      <c r="BC34" s="98"/>
      <c r="BD34" s="106"/>
      <c r="BE34" s="97"/>
      <c r="BF34" s="96"/>
      <c r="BG34" s="104"/>
      <c r="BH34" s="98"/>
      <c r="BI34" s="98"/>
      <c r="BJ34" s="98"/>
      <c r="BK34" s="98"/>
    </row>
    <row r="35" spans="1:63" s="94" customFormat="1" ht="13.2" x14ac:dyDescent="0.25">
      <c r="A35" s="95">
        <v>27</v>
      </c>
      <c r="B35" s="114" t="s">
        <v>122</v>
      </c>
      <c r="C35" s="110" t="s">
        <v>87</v>
      </c>
      <c r="D35" s="98">
        <v>3.9178344562366685</v>
      </c>
      <c r="E35" s="98">
        <v>0.53419833180994303</v>
      </c>
      <c r="F35" s="98">
        <f t="shared" si="0"/>
        <v>3.3836361244267255</v>
      </c>
      <c r="G35" s="99">
        <f t="shared" si="1"/>
        <v>13.635040933380193</v>
      </c>
      <c r="H35" s="93"/>
      <c r="I35" s="97"/>
      <c r="J35" s="96"/>
      <c r="K35" s="97"/>
      <c r="L35" s="98"/>
      <c r="M35" s="98"/>
      <c r="N35" s="98"/>
      <c r="O35" s="98"/>
      <c r="P35" s="106"/>
      <c r="Q35" s="95">
        <v>27</v>
      </c>
      <c r="R35" s="114" t="s">
        <v>122</v>
      </c>
      <c r="S35" s="110" t="s">
        <v>114</v>
      </c>
      <c r="T35" s="98">
        <v>3.390490507871402</v>
      </c>
      <c r="U35" s="98">
        <v>0.3</v>
      </c>
      <c r="V35" s="98">
        <f t="shared" si="4"/>
        <v>3.0904905078714022</v>
      </c>
      <c r="W35" s="99">
        <f t="shared" si="5"/>
        <v>8.8482772419954134</v>
      </c>
      <c r="Y35" s="97"/>
      <c r="Z35" s="96"/>
      <c r="AA35" s="97"/>
      <c r="AB35" s="98"/>
      <c r="AC35" s="98"/>
      <c r="AD35" s="98"/>
      <c r="AE35" s="98"/>
      <c r="AO35" s="95">
        <v>27</v>
      </c>
      <c r="AP35" s="114" t="s">
        <v>122</v>
      </c>
      <c r="AQ35" s="110" t="s">
        <v>114</v>
      </c>
      <c r="AR35" s="98">
        <v>3.390490507871402</v>
      </c>
      <c r="AS35" s="98">
        <v>0.3</v>
      </c>
      <c r="AT35" s="98">
        <f t="shared" si="8"/>
        <v>3.0904905078714022</v>
      </c>
      <c r="AU35" s="99">
        <f t="shared" si="9"/>
        <v>8.8482772419954134</v>
      </c>
      <c r="AW35" s="97"/>
      <c r="AX35" s="96"/>
      <c r="AY35" s="97"/>
      <c r="AZ35" s="98"/>
      <c r="BA35" s="98"/>
      <c r="BB35" s="98"/>
      <c r="BC35" s="98"/>
      <c r="BD35" s="106"/>
      <c r="BE35" s="97"/>
      <c r="BF35" s="96"/>
      <c r="BG35" s="97"/>
      <c r="BH35" s="98"/>
      <c r="BI35" s="98"/>
      <c r="BJ35" s="98"/>
      <c r="BK35" s="98"/>
    </row>
    <row r="36" spans="1:63" s="94" customFormat="1" ht="13.2" x14ac:dyDescent="0.25">
      <c r="A36" s="95">
        <v>28</v>
      </c>
      <c r="B36" s="114" t="s">
        <v>140</v>
      </c>
      <c r="C36" s="110" t="s">
        <v>88</v>
      </c>
      <c r="D36" s="98">
        <v>4.6655646229219858</v>
      </c>
      <c r="E36" s="98">
        <v>1.2335022157998587</v>
      </c>
      <c r="F36" s="98">
        <f t="shared" si="0"/>
        <v>3.4320624071221273</v>
      </c>
      <c r="G36" s="99">
        <f t="shared" si="1"/>
        <v>26.438433833702458</v>
      </c>
      <c r="H36" s="93"/>
      <c r="I36" s="97"/>
      <c r="J36" s="96"/>
      <c r="K36" s="97"/>
      <c r="L36" s="98"/>
      <c r="M36" s="98"/>
      <c r="N36" s="98"/>
      <c r="O36" s="98"/>
      <c r="P36" s="106"/>
      <c r="Q36" s="95">
        <v>28</v>
      </c>
      <c r="R36" s="114" t="s">
        <v>133</v>
      </c>
      <c r="S36" s="110" t="s">
        <v>115</v>
      </c>
      <c r="T36" s="98">
        <v>3.7583894365401993</v>
      </c>
      <c r="U36" s="98">
        <v>0.5</v>
      </c>
      <c r="V36" s="98">
        <f t="shared" si="4"/>
        <v>3.2583894365401993</v>
      </c>
      <c r="W36" s="99">
        <f t="shared" si="5"/>
        <v>13.303570809848727</v>
      </c>
      <c r="Y36" s="97"/>
      <c r="Z36" s="96"/>
      <c r="AA36" s="97"/>
      <c r="AB36" s="98"/>
      <c r="AC36" s="98"/>
      <c r="AD36" s="98"/>
      <c r="AE36" s="98"/>
      <c r="AO36" s="100">
        <v>28</v>
      </c>
      <c r="AP36" s="115" t="s">
        <v>122</v>
      </c>
      <c r="AQ36" s="119" t="s">
        <v>116</v>
      </c>
      <c r="AR36" s="101">
        <v>3.9642048992522714</v>
      </c>
      <c r="AS36" s="101">
        <v>0.6</v>
      </c>
      <c r="AT36" s="101">
        <f t="shared" si="8"/>
        <v>3.3642048992522713</v>
      </c>
      <c r="AU36" s="102">
        <f t="shared" si="9"/>
        <v>15.135443682872499</v>
      </c>
      <c r="AW36" s="97"/>
      <c r="AX36" s="96"/>
      <c r="AY36" s="97"/>
      <c r="AZ36" s="98"/>
      <c r="BA36" s="98"/>
      <c r="BB36" s="98"/>
      <c r="BC36" s="98"/>
      <c r="BD36" s="106"/>
      <c r="BE36" s="97"/>
      <c r="BF36" s="96"/>
      <c r="BG36" s="97"/>
      <c r="BH36" s="98"/>
      <c r="BI36" s="98"/>
      <c r="BJ36" s="98"/>
      <c r="BK36" s="98"/>
    </row>
    <row r="37" spans="1:63" s="94" customFormat="1" ht="13.2" x14ac:dyDescent="0.25">
      <c r="A37" s="95">
        <v>29</v>
      </c>
      <c r="B37" s="114" t="s">
        <v>124</v>
      </c>
      <c r="C37" s="110" t="s">
        <v>89</v>
      </c>
      <c r="D37" s="98">
        <v>17.929161077503046</v>
      </c>
      <c r="E37" s="98">
        <v>12.117477158711697</v>
      </c>
      <c r="F37" s="98">
        <f t="shared" si="0"/>
        <v>5.8116839187913492</v>
      </c>
      <c r="G37" s="99">
        <f t="shared" si="1"/>
        <v>67.585299202405693</v>
      </c>
      <c r="H37" s="93"/>
      <c r="I37" s="97"/>
      <c r="J37" s="96"/>
      <c r="K37" s="97"/>
      <c r="L37" s="98"/>
      <c r="M37" s="98"/>
      <c r="N37" s="98"/>
      <c r="O37" s="98"/>
      <c r="P37" s="106"/>
      <c r="Q37" s="95">
        <v>29</v>
      </c>
      <c r="R37" s="114" t="s">
        <v>122</v>
      </c>
      <c r="S37" s="110" t="s">
        <v>116</v>
      </c>
      <c r="T37" s="98">
        <v>3.9642048992522714</v>
      </c>
      <c r="U37" s="98">
        <v>0.6</v>
      </c>
      <c r="V37" s="98">
        <f t="shared" si="4"/>
        <v>3.3642048992522713</v>
      </c>
      <c r="W37" s="99">
        <f t="shared" si="5"/>
        <v>15.135443682872499</v>
      </c>
      <c r="Y37" s="97"/>
      <c r="Z37" s="96"/>
      <c r="AA37" s="97"/>
      <c r="AB37" s="98"/>
      <c r="AC37" s="98"/>
      <c r="AD37" s="98"/>
      <c r="AE37" s="98"/>
      <c r="AQ37" s="95" t="s">
        <v>42</v>
      </c>
      <c r="AR37" s="98">
        <f>AVERAGE(AR9:AR36)</f>
        <v>3.8970546117447253</v>
      </c>
      <c r="AS37" s="98">
        <f>AVERAGE(AS9:AS36)</f>
        <v>0.45909338702774399</v>
      </c>
      <c r="AT37" s="98">
        <f>AVERAGE(AT9:AT36)</f>
        <v>3.4379612247169802</v>
      </c>
      <c r="AU37" s="98">
        <f>AVERAGE(AU9:AU36)</f>
        <v>11.568097007753424</v>
      </c>
      <c r="AW37" s="97"/>
      <c r="AX37" s="96"/>
      <c r="AY37" s="97"/>
      <c r="AZ37" s="98"/>
      <c r="BA37" s="98"/>
      <c r="BB37" s="98"/>
      <c r="BC37" s="98"/>
      <c r="BD37" s="106"/>
      <c r="BE37" s="97"/>
      <c r="BF37" s="96"/>
      <c r="BG37" s="97"/>
      <c r="BH37" s="98"/>
      <c r="BI37" s="98"/>
      <c r="BJ37" s="98"/>
      <c r="BK37" s="98"/>
    </row>
    <row r="38" spans="1:63" s="94" customFormat="1" ht="13.2" x14ac:dyDescent="0.25">
      <c r="A38" s="95">
        <v>30</v>
      </c>
      <c r="B38" s="114" t="s">
        <v>124</v>
      </c>
      <c r="C38" s="110" t="s">
        <v>90</v>
      </c>
      <c r="D38" s="98">
        <v>21.950029056494952</v>
      </c>
      <c r="E38" s="98">
        <v>14.460249682885102</v>
      </c>
      <c r="F38" s="98">
        <f t="shared" si="0"/>
        <v>7.4897793736098492</v>
      </c>
      <c r="G38" s="99">
        <f t="shared" si="1"/>
        <v>65.878043467128606</v>
      </c>
      <c r="H38" s="93"/>
      <c r="I38" s="106"/>
      <c r="J38" s="106"/>
      <c r="K38" s="106"/>
      <c r="L38" s="106"/>
      <c r="M38" s="106"/>
      <c r="N38" s="106"/>
      <c r="O38" s="106"/>
      <c r="P38" s="106"/>
      <c r="Q38" s="95">
        <v>30</v>
      </c>
      <c r="R38" s="114" t="s">
        <v>140</v>
      </c>
      <c r="S38" s="110" t="s">
        <v>117</v>
      </c>
      <c r="T38" s="98">
        <v>6.6</v>
      </c>
      <c r="U38" s="98">
        <v>2.53656084080556</v>
      </c>
      <c r="V38" s="98">
        <f t="shared" si="4"/>
        <v>4.0634391591944397</v>
      </c>
      <c r="W38" s="99">
        <f t="shared" si="5"/>
        <v>38.432740012205457</v>
      </c>
      <c r="Y38" s="97"/>
      <c r="Z38" s="96"/>
      <c r="AA38" s="97"/>
      <c r="AB38" s="98"/>
      <c r="AC38" s="98"/>
      <c r="AD38" s="98"/>
      <c r="AE38" s="98"/>
      <c r="AQ38" s="95" t="s">
        <v>43</v>
      </c>
      <c r="AR38" s="98">
        <f>(STDEVP(AR9:AR36))</f>
        <v>0.49302310309910091</v>
      </c>
      <c r="AS38" s="98">
        <f>(STDEVP(AS9:AS36))</f>
        <v>0.22358053079576784</v>
      </c>
      <c r="AT38" s="98">
        <f>(STDEVP(AT9:AT36))</f>
        <v>0.40714652824057995</v>
      </c>
      <c r="AU38" s="98">
        <f>(STDEVP(AU9:AU36))</f>
        <v>4.575166217989131</v>
      </c>
      <c r="AW38" s="97"/>
      <c r="AX38" s="96"/>
      <c r="AY38" s="97"/>
      <c r="AZ38" s="98"/>
      <c r="BA38" s="98"/>
      <c r="BB38" s="98"/>
      <c r="BC38" s="98"/>
      <c r="BD38" s="106"/>
      <c r="BE38" s="97"/>
      <c r="BF38" s="96"/>
      <c r="BG38" s="97"/>
      <c r="BH38" s="98"/>
      <c r="BI38" s="98"/>
      <c r="BJ38" s="98"/>
      <c r="BK38" s="98"/>
    </row>
    <row r="39" spans="1:63" s="94" customFormat="1" ht="13.2" x14ac:dyDescent="0.25">
      <c r="A39" s="95">
        <v>31</v>
      </c>
      <c r="B39" s="114" t="s">
        <v>133</v>
      </c>
      <c r="C39" s="110" t="s">
        <v>91</v>
      </c>
      <c r="D39" s="98">
        <v>3.2</v>
      </c>
      <c r="E39" s="98">
        <v>0.2</v>
      </c>
      <c r="F39" s="98">
        <f t="shared" si="0"/>
        <v>3</v>
      </c>
      <c r="G39" s="99">
        <f t="shared" si="1"/>
        <v>6.25</v>
      </c>
      <c r="H39" s="93"/>
      <c r="I39" s="106"/>
      <c r="J39" s="106"/>
      <c r="K39" s="106"/>
      <c r="L39" s="106"/>
      <c r="M39" s="106"/>
      <c r="N39" s="106"/>
      <c r="O39" s="106"/>
      <c r="P39" s="106"/>
      <c r="Q39" s="95">
        <v>31</v>
      </c>
      <c r="R39" s="114" t="s">
        <v>140</v>
      </c>
      <c r="S39" s="110" t="s">
        <v>118</v>
      </c>
      <c r="T39" s="98">
        <v>3.8866305034485182</v>
      </c>
      <c r="U39" s="98">
        <v>0.68003834864175383</v>
      </c>
      <c r="V39" s="98">
        <f t="shared" si="4"/>
        <v>3.2065921548067644</v>
      </c>
      <c r="W39" s="99">
        <f t="shared" si="5"/>
        <v>17.496861305399918</v>
      </c>
      <c r="Y39" s="97"/>
      <c r="Z39" s="96"/>
      <c r="AA39" s="97"/>
      <c r="AB39" s="98"/>
      <c r="AC39" s="98"/>
      <c r="AD39" s="98"/>
      <c r="AE39" s="98"/>
      <c r="AQ39" s="103" t="s">
        <v>44</v>
      </c>
      <c r="AR39" s="98">
        <f>(MIN(AR9:AR36))</f>
        <v>3.2027669569834827</v>
      </c>
      <c r="AS39" s="98">
        <f>(MIN(AS9:AS36))</f>
        <v>0.2</v>
      </c>
      <c r="AT39" s="98">
        <f>(MIN(AT9:AT36))</f>
        <v>2.8997918106681011</v>
      </c>
      <c r="AU39" s="98">
        <f>(MIN(AU9:AU36))</f>
        <v>5.1667864984511764</v>
      </c>
      <c r="AW39" s="97"/>
      <c r="AX39" s="96"/>
      <c r="AY39" s="97"/>
      <c r="AZ39" s="98"/>
      <c r="BA39" s="98"/>
      <c r="BB39" s="98"/>
      <c r="BC39" s="98"/>
      <c r="BD39" s="106"/>
      <c r="BE39" s="97"/>
      <c r="BF39" s="96"/>
      <c r="BG39" s="97"/>
      <c r="BH39" s="98"/>
      <c r="BI39" s="98"/>
      <c r="BJ39" s="98"/>
      <c r="BK39" s="98"/>
    </row>
    <row r="40" spans="1:63" s="94" customFormat="1" ht="13.2" x14ac:dyDescent="0.25">
      <c r="A40" s="95">
        <v>32</v>
      </c>
      <c r="B40" s="114" t="s">
        <v>140</v>
      </c>
      <c r="C40" s="110" t="s">
        <v>92</v>
      </c>
      <c r="D40" s="98">
        <v>7.5066935214657189</v>
      </c>
      <c r="E40" s="98">
        <v>3.9</v>
      </c>
      <c r="F40" s="98">
        <f t="shared" si="0"/>
        <v>3.606693521465719</v>
      </c>
      <c r="G40" s="99">
        <f t="shared" si="1"/>
        <v>51.953632965669627</v>
      </c>
      <c r="H40" s="93"/>
      <c r="I40" s="106"/>
      <c r="J40" s="106"/>
      <c r="K40" s="106"/>
      <c r="L40" s="106"/>
      <c r="M40" s="106"/>
      <c r="N40" s="106"/>
      <c r="O40" s="106"/>
      <c r="P40" s="106"/>
      <c r="Q40" s="100">
        <v>32</v>
      </c>
      <c r="R40" s="115" t="s">
        <v>140</v>
      </c>
      <c r="S40" s="118" t="s">
        <v>120</v>
      </c>
      <c r="T40" s="101">
        <v>4.1369484508021408</v>
      </c>
      <c r="U40" s="101">
        <v>1</v>
      </c>
      <c r="V40" s="101">
        <f t="shared" si="4"/>
        <v>3.1369484508021408</v>
      </c>
      <c r="W40" s="102">
        <f t="shared" si="5"/>
        <v>24.172406591290816</v>
      </c>
      <c r="Y40" s="97"/>
      <c r="Z40" s="96"/>
      <c r="AA40" s="97"/>
      <c r="AB40" s="98"/>
      <c r="AC40" s="98"/>
      <c r="AD40" s="98"/>
      <c r="AE40" s="98"/>
      <c r="AQ40" s="105" t="s">
        <v>45</v>
      </c>
      <c r="AR40" s="101">
        <f>(MAX(AR9:AR36))</f>
        <v>5.0999999999999996</v>
      </c>
      <c r="AS40" s="101">
        <f>(MAX(AS9:AS36))</f>
        <v>1.3065269387802669</v>
      </c>
      <c r="AT40" s="101">
        <f>(MAX(AT9:AT36))</f>
        <v>4.3999999999999995</v>
      </c>
      <c r="AU40" s="101">
        <f>(MAX(AU9:AU36))</f>
        <v>26.509243285055451</v>
      </c>
      <c r="AW40" s="97"/>
      <c r="AX40" s="96"/>
      <c r="AY40" s="97"/>
      <c r="AZ40" s="98"/>
      <c r="BA40" s="98"/>
      <c r="BB40" s="98"/>
      <c r="BC40" s="98"/>
      <c r="BD40" s="106"/>
      <c r="BE40" s="97"/>
      <c r="BF40" s="96"/>
      <c r="BG40" s="97"/>
      <c r="BH40" s="98"/>
      <c r="BI40" s="98"/>
      <c r="BJ40" s="98"/>
      <c r="BK40" s="98"/>
    </row>
    <row r="41" spans="1:63" s="94" customFormat="1" ht="13.2" x14ac:dyDescent="0.25">
      <c r="A41" s="95">
        <v>33</v>
      </c>
      <c r="B41" s="114" t="s">
        <v>123</v>
      </c>
      <c r="C41" s="110" t="s">
        <v>93</v>
      </c>
      <c r="D41" s="98">
        <v>3.9157644558478033</v>
      </c>
      <c r="E41" s="98">
        <v>0.7</v>
      </c>
      <c r="F41" s="98">
        <f t="shared" ref="F41:F70" si="14">D41-E41</f>
        <v>3.2157644558478031</v>
      </c>
      <c r="G41" s="99">
        <f t="shared" ref="G41:G70" si="15">E41/D41*100</f>
        <v>17.876458298062843</v>
      </c>
      <c r="H41" s="93"/>
      <c r="I41" s="106"/>
      <c r="J41" s="106"/>
      <c r="K41" s="106"/>
      <c r="L41" s="106"/>
      <c r="M41" s="106"/>
      <c r="N41" s="106"/>
      <c r="O41" s="106"/>
      <c r="P41" s="106"/>
      <c r="S41" s="90" t="s">
        <v>42</v>
      </c>
      <c r="T41" s="91">
        <f>AVERAGE(T9:T40)</f>
        <v>4.0017579979686149</v>
      </c>
      <c r="U41" s="91">
        <f>AVERAGE(U9:U40)</f>
        <v>0.64961436430467512</v>
      </c>
      <c r="V41" s="91">
        <f>AVERAGE(V9:V40)</f>
        <v>3.3521436336639399</v>
      </c>
      <c r="W41" s="92">
        <f>AVERAGE(W9:W40)</f>
        <v>14.042162306487539</v>
      </c>
      <c r="Y41" s="97"/>
      <c r="Z41" s="96"/>
      <c r="AA41" s="97"/>
      <c r="AB41" s="98"/>
      <c r="AC41" s="98"/>
      <c r="AD41" s="98"/>
      <c r="AE41" s="98"/>
      <c r="AW41" s="97"/>
      <c r="AX41" s="96"/>
      <c r="AY41" s="97"/>
      <c r="AZ41" s="98"/>
      <c r="BA41" s="98"/>
      <c r="BB41" s="98"/>
      <c r="BC41" s="98"/>
      <c r="BD41" s="106"/>
      <c r="BE41" s="97"/>
      <c r="BF41" s="96"/>
      <c r="BG41" s="97"/>
      <c r="BH41" s="98"/>
      <c r="BI41" s="98"/>
      <c r="BJ41" s="98"/>
      <c r="BK41" s="98"/>
    </row>
    <row r="42" spans="1:63" s="94" customFormat="1" ht="13.2" x14ac:dyDescent="0.25">
      <c r="A42" s="95">
        <v>34</v>
      </c>
      <c r="B42" s="114" t="s">
        <v>123</v>
      </c>
      <c r="C42" s="110" t="s">
        <v>128</v>
      </c>
      <c r="D42" s="98">
        <v>4.5</v>
      </c>
      <c r="E42" s="98">
        <v>1.2</v>
      </c>
      <c r="F42" s="98">
        <f t="shared" si="14"/>
        <v>3.3</v>
      </c>
      <c r="G42" s="99">
        <f t="shared" si="15"/>
        <v>26.666666666666668</v>
      </c>
      <c r="H42" s="93"/>
      <c r="I42" s="106"/>
      <c r="J42" s="106"/>
      <c r="K42" s="106"/>
      <c r="L42" s="106"/>
      <c r="M42" s="106"/>
      <c r="N42" s="106"/>
      <c r="O42" s="106"/>
      <c r="P42" s="106"/>
      <c r="Q42" s="97"/>
      <c r="R42" s="96"/>
      <c r="S42" s="95" t="s">
        <v>43</v>
      </c>
      <c r="T42" s="98">
        <f>(STDEVP(T9:T40))</f>
        <v>0.89301926731867243</v>
      </c>
      <c r="U42" s="98">
        <f>(STDEVP(U9:U40))</f>
        <v>0.74906202774385955</v>
      </c>
      <c r="V42" s="98">
        <f>(STDEVP(V9:V40))</f>
        <v>0.22712136202983599</v>
      </c>
      <c r="W42" s="99">
        <f>(STDEVP(W9:W40))</f>
        <v>10.3579810554895</v>
      </c>
      <c r="Y42" s="97"/>
      <c r="Z42" s="96"/>
      <c r="AA42" s="97"/>
      <c r="AB42" s="98"/>
      <c r="AC42" s="98"/>
      <c r="AD42" s="98"/>
      <c r="AE42" s="98"/>
      <c r="AW42" s="97"/>
      <c r="AX42" s="96"/>
      <c r="AY42" s="97"/>
      <c r="AZ42" s="98"/>
      <c r="BA42" s="98"/>
      <c r="BB42" s="98"/>
      <c r="BC42" s="98"/>
      <c r="BD42" s="106"/>
      <c r="BE42" s="97"/>
      <c r="BF42" s="96"/>
      <c r="BG42" s="97"/>
      <c r="BH42" s="98"/>
      <c r="BI42" s="98"/>
      <c r="BJ42" s="98"/>
      <c r="BK42" s="98"/>
    </row>
    <row r="43" spans="1:63" s="94" customFormat="1" ht="13.2" x14ac:dyDescent="0.25">
      <c r="A43" s="95">
        <v>35</v>
      </c>
      <c r="B43" s="114" t="s">
        <v>134</v>
      </c>
      <c r="C43" s="110" t="s">
        <v>94</v>
      </c>
      <c r="D43" s="98">
        <v>3.6166068004773178</v>
      </c>
      <c r="E43" s="98">
        <v>0.5</v>
      </c>
      <c r="F43" s="98">
        <f t="shared" si="14"/>
        <v>3.1166068004773178</v>
      </c>
      <c r="G43" s="99">
        <f t="shared" si="15"/>
        <v>13.825113637844463</v>
      </c>
      <c r="H43" s="93"/>
      <c r="I43" s="106"/>
      <c r="J43" s="106"/>
      <c r="K43" s="106"/>
      <c r="L43" s="106"/>
      <c r="M43" s="106"/>
      <c r="N43" s="106"/>
      <c r="O43" s="106"/>
      <c r="P43" s="106"/>
      <c r="Q43" s="110"/>
      <c r="R43" s="97"/>
      <c r="S43" s="103" t="s">
        <v>44</v>
      </c>
      <c r="T43" s="98">
        <f>(MIN(T9:T40))</f>
        <v>3.1890149864894521</v>
      </c>
      <c r="U43" s="98">
        <f>(MIN(U9:U40))</f>
        <v>0.1</v>
      </c>
      <c r="V43" s="98">
        <f>(MIN(V9:V40))</f>
        <v>2.989014986489452</v>
      </c>
      <c r="W43" s="99">
        <f>(MIN(W9:W40))</f>
        <v>3.1109347135081689</v>
      </c>
      <c r="Y43" s="97"/>
      <c r="Z43" s="96"/>
      <c r="AA43" s="97"/>
      <c r="AB43" s="98"/>
      <c r="AC43" s="98"/>
      <c r="AD43" s="98"/>
      <c r="AE43" s="98"/>
      <c r="AW43" s="97"/>
      <c r="AX43" s="96"/>
      <c r="AY43" s="97"/>
      <c r="AZ43" s="98"/>
      <c r="BA43" s="98"/>
      <c r="BB43" s="98"/>
      <c r="BC43" s="98"/>
      <c r="BD43" s="106"/>
      <c r="BE43" s="97"/>
      <c r="BF43" s="96"/>
      <c r="BG43" s="97"/>
      <c r="BH43" s="98"/>
      <c r="BI43" s="98"/>
      <c r="BJ43" s="98"/>
      <c r="BK43" s="98"/>
    </row>
    <row r="44" spans="1:63" s="94" customFormat="1" ht="13.2" x14ac:dyDescent="0.25">
      <c r="A44" s="95">
        <v>36</v>
      </c>
      <c r="B44" s="114" t="s">
        <v>123</v>
      </c>
      <c r="C44" s="110" t="s">
        <v>95</v>
      </c>
      <c r="D44" s="98">
        <v>3.7377909834615863</v>
      </c>
      <c r="E44" s="98">
        <v>0.6</v>
      </c>
      <c r="F44" s="98">
        <f t="shared" si="14"/>
        <v>3.1377909834615862</v>
      </c>
      <c r="G44" s="99">
        <f t="shared" si="15"/>
        <v>16.052261955117057</v>
      </c>
      <c r="H44" s="93"/>
      <c r="I44" s="97"/>
      <c r="J44" s="96"/>
      <c r="K44" s="97"/>
      <c r="L44" s="98"/>
      <c r="M44" s="98"/>
      <c r="N44" s="98"/>
      <c r="O44" s="98"/>
      <c r="P44" s="106"/>
      <c r="Q44" s="110"/>
      <c r="R44" s="109"/>
      <c r="S44" s="105" t="s">
        <v>45</v>
      </c>
      <c r="T44" s="101">
        <f>(MAX(T9:T40))</f>
        <v>7.5066935214657189</v>
      </c>
      <c r="U44" s="101">
        <f>(MAX(U9:U40))</f>
        <v>3.9</v>
      </c>
      <c r="V44" s="101">
        <f>(MAX(V9:V40))</f>
        <v>4.0634391591944397</v>
      </c>
      <c r="W44" s="102">
        <f>(MAX(W9:W40))</f>
        <v>51.953632965669627</v>
      </c>
      <c r="Y44" s="97"/>
      <c r="Z44" s="96"/>
      <c r="AA44" s="97"/>
      <c r="AB44" s="98"/>
      <c r="AC44" s="98"/>
      <c r="AD44" s="98"/>
      <c r="AE44" s="98"/>
      <c r="AW44" s="97"/>
      <c r="AX44" s="96"/>
      <c r="AY44" s="97"/>
      <c r="AZ44" s="98"/>
      <c r="BA44" s="98"/>
      <c r="BB44" s="98"/>
      <c r="BC44" s="98"/>
      <c r="BD44" s="106"/>
      <c r="BE44" s="97"/>
      <c r="BF44" s="96"/>
      <c r="BG44" s="97"/>
      <c r="BH44" s="98"/>
      <c r="BI44" s="98"/>
      <c r="BJ44" s="98"/>
      <c r="BK44" s="98"/>
    </row>
    <row r="45" spans="1:63" s="94" customFormat="1" ht="13.2" x14ac:dyDescent="0.25">
      <c r="A45" s="95">
        <v>37</v>
      </c>
      <c r="B45" s="114" t="s">
        <v>141</v>
      </c>
      <c r="C45" s="110" t="s">
        <v>96</v>
      </c>
      <c r="D45" s="98">
        <v>5.3704713817765537</v>
      </c>
      <c r="E45" s="98">
        <v>1.8934216347357258</v>
      </c>
      <c r="F45" s="98">
        <f t="shared" si="14"/>
        <v>3.4770497470408279</v>
      </c>
      <c r="G45" s="99">
        <f t="shared" si="15"/>
        <v>35.256153513090339</v>
      </c>
      <c r="H45" s="93"/>
      <c r="I45" s="97"/>
      <c r="J45" s="96"/>
      <c r="K45" s="97"/>
      <c r="L45" s="98"/>
      <c r="M45" s="98"/>
      <c r="N45" s="98"/>
      <c r="O45" s="98"/>
      <c r="P45" s="106"/>
      <c r="S45" s="112"/>
      <c r="Y45" s="97"/>
      <c r="Z45" s="96"/>
      <c r="AA45" s="97"/>
      <c r="AB45" s="98"/>
      <c r="AC45" s="98"/>
      <c r="AD45" s="98"/>
      <c r="AE45" s="98"/>
      <c r="AW45" s="97"/>
      <c r="AX45" s="96"/>
      <c r="AY45" s="97"/>
      <c r="AZ45" s="98"/>
      <c r="BA45" s="98"/>
      <c r="BB45" s="98"/>
      <c r="BC45" s="98"/>
      <c r="BD45" s="106"/>
      <c r="BE45" s="97"/>
      <c r="BF45" s="96"/>
      <c r="BG45" s="97"/>
      <c r="BH45" s="98"/>
      <c r="BI45" s="98"/>
      <c r="BJ45" s="98"/>
      <c r="BK45" s="98"/>
    </row>
    <row r="46" spans="1:63" s="94" customFormat="1" ht="13.2" x14ac:dyDescent="0.25">
      <c r="A46" s="95">
        <v>38</v>
      </c>
      <c r="B46" s="114" t="s">
        <v>123</v>
      </c>
      <c r="C46" s="110" t="s">
        <v>97</v>
      </c>
      <c r="D46" s="98">
        <v>3.2845860441055086</v>
      </c>
      <c r="E46" s="98">
        <v>0.3</v>
      </c>
      <c r="F46" s="98">
        <f t="shared" si="14"/>
        <v>2.9845860441055088</v>
      </c>
      <c r="G46" s="99">
        <f t="shared" si="15"/>
        <v>9.1335710488808033</v>
      </c>
      <c r="H46" s="93"/>
      <c r="I46" s="97"/>
      <c r="J46" s="96"/>
      <c r="K46" s="97"/>
      <c r="L46" s="98"/>
      <c r="M46" s="98"/>
      <c r="N46" s="98"/>
      <c r="O46" s="98"/>
      <c r="P46" s="106"/>
      <c r="S46" s="112"/>
      <c r="Y46" s="97"/>
      <c r="Z46" s="96"/>
      <c r="AA46" s="97"/>
      <c r="AB46" s="98"/>
      <c r="AC46" s="98"/>
      <c r="AD46" s="98"/>
      <c r="AE46" s="98"/>
      <c r="AW46" s="97"/>
      <c r="AX46" s="96"/>
      <c r="AY46" s="97"/>
      <c r="AZ46" s="98"/>
      <c r="BA46" s="98"/>
      <c r="BB46" s="98"/>
      <c r="BC46" s="98"/>
      <c r="BD46" s="106"/>
      <c r="BE46" s="97"/>
      <c r="BF46" s="96"/>
      <c r="BG46" s="97"/>
      <c r="BH46" s="98"/>
      <c r="BI46" s="98"/>
      <c r="BJ46" s="98"/>
      <c r="BK46" s="98"/>
    </row>
    <row r="47" spans="1:63" s="94" customFormat="1" ht="13.2" x14ac:dyDescent="0.25">
      <c r="A47" s="95">
        <v>39</v>
      </c>
      <c r="B47" s="114" t="s">
        <v>134</v>
      </c>
      <c r="C47" s="110" t="s">
        <v>98</v>
      </c>
      <c r="D47" s="98">
        <v>3.4147078553413701</v>
      </c>
      <c r="E47" s="98">
        <v>0.3</v>
      </c>
      <c r="F47" s="98">
        <f t="shared" si="14"/>
        <v>3.1147078553413703</v>
      </c>
      <c r="G47" s="99">
        <f t="shared" si="15"/>
        <v>8.7855246395597977</v>
      </c>
      <c r="H47" s="93"/>
      <c r="I47" s="97"/>
      <c r="J47" s="96"/>
      <c r="K47" s="97"/>
      <c r="L47" s="98"/>
      <c r="M47" s="98"/>
      <c r="N47" s="98"/>
      <c r="O47" s="98"/>
      <c r="P47" s="106"/>
      <c r="S47" s="112"/>
      <c r="Y47" s="97"/>
      <c r="Z47" s="96"/>
      <c r="AA47" s="97"/>
      <c r="AB47" s="98"/>
      <c r="AC47" s="98"/>
      <c r="AD47" s="98"/>
      <c r="AE47" s="98"/>
      <c r="AW47" s="97"/>
      <c r="AX47" s="96"/>
      <c r="AY47" s="97"/>
      <c r="AZ47" s="98"/>
      <c r="BA47" s="98"/>
      <c r="BB47" s="98"/>
      <c r="BC47" s="98"/>
      <c r="BD47" s="106"/>
      <c r="BE47" s="97"/>
      <c r="BF47" s="96"/>
      <c r="BG47" s="97"/>
      <c r="BH47" s="98"/>
      <c r="BI47" s="98"/>
      <c r="BJ47" s="98"/>
      <c r="BK47" s="98"/>
    </row>
    <row r="48" spans="1:63" s="94" customFormat="1" ht="13.2" x14ac:dyDescent="0.25">
      <c r="A48" s="95">
        <v>40</v>
      </c>
      <c r="B48" s="114" t="s">
        <v>123</v>
      </c>
      <c r="C48" s="110" t="s">
        <v>99</v>
      </c>
      <c r="D48" s="98">
        <v>5.0999999999999996</v>
      </c>
      <c r="E48" s="98">
        <v>0.7</v>
      </c>
      <c r="F48" s="98">
        <f t="shared" si="14"/>
        <v>4.3999999999999995</v>
      </c>
      <c r="G48" s="99">
        <f t="shared" si="15"/>
        <v>13.725490196078432</v>
      </c>
      <c r="H48" s="93"/>
      <c r="I48" s="97"/>
      <c r="J48" s="96"/>
      <c r="K48" s="97"/>
      <c r="L48" s="98"/>
      <c r="M48" s="98"/>
      <c r="N48" s="98"/>
      <c r="O48" s="98"/>
      <c r="P48" s="106"/>
      <c r="S48" s="112"/>
      <c r="Y48" s="97"/>
      <c r="Z48" s="96"/>
      <c r="AA48" s="97"/>
      <c r="AB48" s="98"/>
      <c r="AC48" s="98"/>
      <c r="AD48" s="98"/>
      <c r="AE48" s="98"/>
      <c r="AW48" s="97"/>
      <c r="AX48" s="96"/>
      <c r="AY48" s="97"/>
      <c r="AZ48" s="98"/>
      <c r="BA48" s="98"/>
      <c r="BB48" s="98"/>
      <c r="BC48" s="98"/>
      <c r="BD48" s="106"/>
      <c r="BE48" s="97"/>
      <c r="BF48" s="96"/>
      <c r="BG48" s="97"/>
      <c r="BH48" s="98"/>
      <c r="BI48" s="98"/>
      <c r="BJ48" s="98"/>
      <c r="BK48" s="98"/>
    </row>
    <row r="49" spans="1:63" s="94" customFormat="1" ht="13.2" x14ac:dyDescent="0.25">
      <c r="A49" s="95">
        <v>41</v>
      </c>
      <c r="B49" s="114" t="s">
        <v>123</v>
      </c>
      <c r="C49" s="110" t="s">
        <v>100</v>
      </c>
      <c r="D49" s="98">
        <v>3.4619084722824822</v>
      </c>
      <c r="E49" s="98">
        <v>0.27453823186746606</v>
      </c>
      <c r="F49" s="98">
        <f t="shared" si="14"/>
        <v>3.1873702404150164</v>
      </c>
      <c r="G49" s="99">
        <f t="shared" si="15"/>
        <v>7.9302567952196421</v>
      </c>
      <c r="H49" s="93"/>
      <c r="I49" s="97"/>
      <c r="J49" s="96"/>
      <c r="K49" s="97"/>
      <c r="L49" s="98"/>
      <c r="M49" s="98"/>
      <c r="N49" s="98"/>
      <c r="O49" s="98"/>
      <c r="P49" s="106"/>
      <c r="S49" s="112"/>
      <c r="Y49" s="97"/>
      <c r="Z49" s="96"/>
      <c r="AA49" s="97"/>
      <c r="AB49" s="98"/>
      <c r="AC49" s="98"/>
      <c r="AD49" s="98"/>
      <c r="AE49" s="98"/>
      <c r="AW49" s="97"/>
      <c r="AX49" s="96"/>
      <c r="AY49" s="97"/>
      <c r="AZ49" s="98"/>
      <c r="BA49" s="98"/>
      <c r="BB49" s="98"/>
      <c r="BC49" s="98"/>
      <c r="BD49" s="106"/>
      <c r="BE49" s="97"/>
      <c r="BF49" s="96"/>
      <c r="BG49" s="97"/>
      <c r="BH49" s="98"/>
      <c r="BI49" s="98"/>
      <c r="BJ49" s="98"/>
      <c r="BK49" s="98"/>
    </row>
    <row r="50" spans="1:63" s="94" customFormat="1" ht="13.2" x14ac:dyDescent="0.25">
      <c r="A50" s="95">
        <v>42</v>
      </c>
      <c r="B50" s="114" t="s">
        <v>123</v>
      </c>
      <c r="C50" s="110" t="s">
        <v>101</v>
      </c>
      <c r="D50" s="98">
        <v>3.4004030772466165</v>
      </c>
      <c r="E50" s="98">
        <v>0.4</v>
      </c>
      <c r="F50" s="98">
        <f t="shared" si="14"/>
        <v>3.0004030772466166</v>
      </c>
      <c r="G50" s="99">
        <f t="shared" si="15"/>
        <v>11.763311316724518</v>
      </c>
      <c r="H50" s="93"/>
      <c r="I50" s="97"/>
      <c r="J50" s="96"/>
      <c r="K50" s="97"/>
      <c r="L50" s="98"/>
      <c r="M50" s="98"/>
      <c r="N50" s="98"/>
      <c r="O50" s="98"/>
      <c r="P50" s="106"/>
      <c r="S50" s="112"/>
      <c r="Y50" s="97"/>
      <c r="Z50" s="96"/>
      <c r="AA50" s="97"/>
      <c r="AB50" s="98"/>
      <c r="AC50" s="98"/>
      <c r="AD50" s="98"/>
      <c r="AE50" s="98"/>
      <c r="AW50" s="97"/>
      <c r="AX50" s="96"/>
      <c r="AY50" s="97"/>
      <c r="AZ50" s="98"/>
      <c r="BA50" s="98"/>
      <c r="BB50" s="98"/>
      <c r="BC50" s="98"/>
      <c r="BD50" s="106"/>
      <c r="BE50" s="97"/>
      <c r="BF50" s="96"/>
      <c r="BG50" s="97"/>
      <c r="BH50" s="98"/>
      <c r="BI50" s="98"/>
      <c r="BJ50" s="98"/>
      <c r="BK50" s="98"/>
    </row>
    <row r="51" spans="1:63" s="94" customFormat="1" ht="13.2" x14ac:dyDescent="0.25">
      <c r="A51" s="95">
        <v>43</v>
      </c>
      <c r="B51" s="114" t="s">
        <v>134</v>
      </c>
      <c r="C51" s="110" t="s">
        <v>102</v>
      </c>
      <c r="D51" s="98">
        <v>3.1210642758028815</v>
      </c>
      <c r="E51" s="98">
        <v>0.3</v>
      </c>
      <c r="F51" s="98">
        <f t="shared" si="14"/>
        <v>2.8210642758028817</v>
      </c>
      <c r="G51" s="99">
        <f t="shared" si="15"/>
        <v>9.6121057911511993</v>
      </c>
      <c r="H51" s="93"/>
      <c r="I51" s="97"/>
      <c r="J51" s="96"/>
      <c r="K51" s="104"/>
      <c r="L51" s="98"/>
      <c r="M51" s="98"/>
      <c r="N51" s="98"/>
      <c r="O51" s="98"/>
      <c r="P51" s="106"/>
      <c r="S51" s="112"/>
      <c r="Y51" s="97"/>
      <c r="Z51" s="96"/>
      <c r="AA51" s="104"/>
      <c r="AB51" s="98"/>
      <c r="AC51" s="98"/>
      <c r="AD51" s="98"/>
      <c r="AE51" s="98"/>
      <c r="AW51" s="97"/>
      <c r="AX51" s="96"/>
      <c r="AY51" s="104"/>
      <c r="AZ51" s="98"/>
      <c r="BA51" s="98"/>
      <c r="BB51" s="98"/>
      <c r="BC51" s="98"/>
      <c r="BD51" s="106"/>
      <c r="BE51" s="97"/>
      <c r="BF51" s="96"/>
      <c r="BG51" s="104"/>
      <c r="BH51" s="98"/>
      <c r="BI51" s="98"/>
      <c r="BJ51" s="98"/>
      <c r="BK51" s="98"/>
    </row>
    <row r="52" spans="1:63" s="94" customFormat="1" ht="13.2" x14ac:dyDescent="0.25">
      <c r="A52" s="95">
        <v>44</v>
      </c>
      <c r="B52" s="114" t="s">
        <v>141</v>
      </c>
      <c r="C52" s="117" t="s">
        <v>103</v>
      </c>
      <c r="D52" s="98">
        <v>4.4057925077061855</v>
      </c>
      <c r="E52" s="98">
        <v>1.3</v>
      </c>
      <c r="F52" s="98">
        <f t="shared" si="14"/>
        <v>3.1057925077061856</v>
      </c>
      <c r="G52" s="99">
        <f t="shared" si="15"/>
        <v>29.506609712694505</v>
      </c>
      <c r="H52" s="93"/>
      <c r="I52" s="97"/>
      <c r="J52" s="96"/>
      <c r="K52" s="97"/>
      <c r="L52" s="98"/>
      <c r="M52" s="98"/>
      <c r="N52" s="98"/>
      <c r="O52" s="98"/>
      <c r="P52" s="106"/>
      <c r="S52" s="112"/>
      <c r="Y52" s="97"/>
      <c r="Z52" s="96"/>
      <c r="AA52" s="97"/>
      <c r="AB52" s="98"/>
      <c r="AC52" s="98"/>
      <c r="AD52" s="98"/>
      <c r="AE52" s="98"/>
      <c r="AW52" s="97"/>
      <c r="AX52" s="96"/>
      <c r="AY52" s="97"/>
      <c r="AZ52" s="98"/>
      <c r="BA52" s="98"/>
      <c r="BB52" s="98"/>
      <c r="BC52" s="98"/>
      <c r="BD52" s="106"/>
      <c r="BE52" s="97"/>
      <c r="BF52" s="96"/>
      <c r="BG52" s="97"/>
      <c r="BH52" s="98"/>
      <c r="BI52" s="98"/>
      <c r="BJ52" s="98"/>
      <c r="BK52" s="98"/>
    </row>
    <row r="53" spans="1:63" s="94" customFormat="1" ht="13.2" x14ac:dyDescent="0.25">
      <c r="A53" s="95">
        <v>45</v>
      </c>
      <c r="B53" s="114" t="s">
        <v>123</v>
      </c>
      <c r="C53" s="110" t="s">
        <v>104</v>
      </c>
      <c r="D53" s="98">
        <v>3.2027669569834827</v>
      </c>
      <c r="E53" s="98">
        <v>0.3029751463153818</v>
      </c>
      <c r="F53" s="98">
        <f t="shared" si="14"/>
        <v>2.8997918106681011</v>
      </c>
      <c r="G53" s="99">
        <f t="shared" si="15"/>
        <v>9.4597936841692079</v>
      </c>
      <c r="H53" s="93"/>
      <c r="I53" s="97"/>
      <c r="J53" s="96"/>
      <c r="K53" s="97"/>
      <c r="L53" s="98"/>
      <c r="M53" s="98"/>
      <c r="N53" s="98"/>
      <c r="O53" s="98"/>
      <c r="P53" s="106"/>
      <c r="S53" s="112"/>
      <c r="Y53" s="97"/>
      <c r="Z53" s="96"/>
      <c r="AA53" s="97"/>
      <c r="AB53" s="98"/>
      <c r="AC53" s="98"/>
      <c r="AD53" s="98"/>
      <c r="AE53" s="98"/>
      <c r="AW53" s="97"/>
      <c r="AX53" s="96"/>
      <c r="AY53" s="97"/>
      <c r="AZ53" s="98"/>
      <c r="BA53" s="98"/>
      <c r="BB53" s="98"/>
      <c r="BC53" s="98"/>
      <c r="BD53" s="106"/>
      <c r="BE53" s="97"/>
      <c r="BF53" s="96"/>
      <c r="BG53" s="97"/>
      <c r="BH53" s="98"/>
      <c r="BI53" s="98"/>
      <c r="BJ53" s="98"/>
      <c r="BK53" s="98"/>
    </row>
    <row r="54" spans="1:63" s="94" customFormat="1" ht="13.2" x14ac:dyDescent="0.25">
      <c r="A54" s="95">
        <v>46</v>
      </c>
      <c r="B54" s="114" t="s">
        <v>140</v>
      </c>
      <c r="C54" s="110" t="s">
        <v>105</v>
      </c>
      <c r="D54" s="98">
        <v>3.8338999999999999</v>
      </c>
      <c r="E54" s="98">
        <v>0.475412</v>
      </c>
      <c r="F54" s="98">
        <f t="shared" si="14"/>
        <v>3.3584879999999999</v>
      </c>
      <c r="G54" s="99">
        <f t="shared" si="15"/>
        <v>12.400219098046376</v>
      </c>
      <c r="H54" s="93"/>
      <c r="I54" s="97"/>
      <c r="J54" s="96"/>
      <c r="K54" s="97"/>
      <c r="L54" s="98"/>
      <c r="M54" s="98"/>
      <c r="N54" s="98"/>
      <c r="O54" s="98"/>
      <c r="P54" s="106"/>
      <c r="S54" s="112"/>
      <c r="Y54" s="97"/>
      <c r="Z54" s="96"/>
      <c r="AA54" s="97"/>
      <c r="AB54" s="98"/>
      <c r="AC54" s="98"/>
      <c r="AD54" s="98"/>
      <c r="AE54" s="98"/>
      <c r="AW54" s="97"/>
      <c r="AX54" s="96"/>
      <c r="AY54" s="97"/>
      <c r="AZ54" s="98"/>
      <c r="BA54" s="98"/>
      <c r="BB54" s="98"/>
      <c r="BC54" s="98"/>
      <c r="BD54" s="106"/>
      <c r="BE54" s="97"/>
      <c r="BF54" s="96"/>
      <c r="BG54" s="97"/>
      <c r="BH54" s="98"/>
      <c r="BI54" s="98"/>
      <c r="BJ54" s="98"/>
      <c r="BK54" s="98"/>
    </row>
    <row r="55" spans="1:63" s="94" customFormat="1" ht="13.2" x14ac:dyDescent="0.25">
      <c r="A55" s="95">
        <v>47</v>
      </c>
      <c r="B55" s="114" t="s">
        <v>133</v>
      </c>
      <c r="C55" s="110" t="s">
        <v>106</v>
      </c>
      <c r="D55" s="98">
        <v>4.1266409684951206</v>
      </c>
      <c r="E55" s="98">
        <v>0.49808714565969248</v>
      </c>
      <c r="F55" s="98">
        <f t="shared" si="14"/>
        <v>3.6285538228354284</v>
      </c>
      <c r="G55" s="99">
        <f t="shared" si="15"/>
        <v>12.070038306272425</v>
      </c>
      <c r="H55" s="93"/>
      <c r="I55" s="97"/>
      <c r="J55" s="96"/>
      <c r="K55" s="97"/>
      <c r="L55" s="98"/>
      <c r="M55" s="98"/>
      <c r="N55" s="98"/>
      <c r="O55" s="98"/>
      <c r="P55" s="106"/>
      <c r="S55" s="112"/>
      <c r="Y55" s="97"/>
      <c r="Z55" s="96"/>
      <c r="AA55" s="97"/>
      <c r="AB55" s="98"/>
      <c r="AC55" s="98"/>
      <c r="AD55" s="98"/>
      <c r="AE55" s="98"/>
      <c r="AW55" s="97"/>
      <c r="AX55" s="96"/>
      <c r="AY55" s="97"/>
      <c r="AZ55" s="98"/>
      <c r="BA55" s="98"/>
      <c r="BB55" s="98"/>
      <c r="BC55" s="98"/>
      <c r="BD55" s="106"/>
      <c r="BE55" s="97"/>
      <c r="BF55" s="96"/>
      <c r="BG55" s="97"/>
      <c r="BH55" s="98"/>
      <c r="BI55" s="98"/>
      <c r="BJ55" s="98"/>
      <c r="BK55" s="98"/>
    </row>
    <row r="56" spans="1:63" s="94" customFormat="1" ht="13.2" x14ac:dyDescent="0.25">
      <c r="A56" s="95">
        <v>48</v>
      </c>
      <c r="B56" s="114" t="s">
        <v>140</v>
      </c>
      <c r="C56" s="110" t="s">
        <v>107</v>
      </c>
      <c r="D56" s="98">
        <v>4.1668830000000003</v>
      </c>
      <c r="E56" s="98">
        <v>0.59415399999999996</v>
      </c>
      <c r="F56" s="98">
        <f t="shared" si="14"/>
        <v>3.5727290000000003</v>
      </c>
      <c r="G56" s="99">
        <f t="shared" si="15"/>
        <v>14.258955675021351</v>
      </c>
      <c r="H56" s="93"/>
      <c r="I56" s="106"/>
      <c r="J56" s="106"/>
      <c r="K56" s="106"/>
      <c r="L56" s="106"/>
      <c r="M56" s="106"/>
      <c r="N56" s="106"/>
      <c r="O56" s="106"/>
      <c r="P56" s="106"/>
      <c r="S56" s="112"/>
      <c r="Y56" s="97"/>
      <c r="Z56" s="96"/>
      <c r="AA56" s="97"/>
      <c r="AB56" s="98"/>
      <c r="AC56" s="98"/>
      <c r="AD56" s="98"/>
      <c r="AE56" s="98"/>
      <c r="AW56" s="97"/>
      <c r="AX56" s="96"/>
      <c r="AY56" s="97"/>
      <c r="AZ56" s="98"/>
      <c r="BA56" s="98"/>
      <c r="BB56" s="98"/>
      <c r="BC56" s="98"/>
      <c r="BD56" s="106"/>
      <c r="BE56" s="97"/>
      <c r="BF56" s="96"/>
      <c r="BG56" s="97"/>
      <c r="BH56" s="98"/>
      <c r="BI56" s="98"/>
      <c r="BJ56" s="98"/>
      <c r="BK56" s="98"/>
    </row>
    <row r="57" spans="1:63" s="94" customFormat="1" ht="13.2" x14ac:dyDescent="0.25">
      <c r="A57" s="95">
        <v>49</v>
      </c>
      <c r="B57" s="114" t="s">
        <v>142</v>
      </c>
      <c r="C57" s="110" t="s">
        <v>108</v>
      </c>
      <c r="D57" s="98">
        <v>4.1215945612329712</v>
      </c>
      <c r="E57" s="98">
        <v>0.3</v>
      </c>
      <c r="F57" s="98">
        <f t="shared" si="14"/>
        <v>3.8215945612329714</v>
      </c>
      <c r="G57" s="99">
        <f t="shared" si="15"/>
        <v>7.2787363129248526</v>
      </c>
      <c r="H57" s="93"/>
      <c r="I57" s="106"/>
      <c r="J57" s="106"/>
      <c r="K57" s="106"/>
      <c r="L57" s="106"/>
      <c r="M57" s="106"/>
      <c r="N57" s="106"/>
      <c r="O57" s="106"/>
      <c r="P57" s="106"/>
      <c r="S57" s="112"/>
      <c r="Y57" s="97"/>
      <c r="Z57" s="96"/>
      <c r="AA57" s="97"/>
      <c r="AB57" s="98"/>
      <c r="AC57" s="98"/>
      <c r="AD57" s="98"/>
      <c r="AE57" s="98"/>
      <c r="AW57" s="97"/>
      <c r="AX57" s="96"/>
      <c r="AY57" s="97"/>
      <c r="AZ57" s="98"/>
      <c r="BA57" s="98"/>
      <c r="BB57" s="98"/>
      <c r="BC57" s="98"/>
      <c r="BD57" s="106"/>
      <c r="BE57" s="97"/>
      <c r="BF57" s="96"/>
      <c r="BG57" s="97"/>
      <c r="BH57" s="98"/>
      <c r="BI57" s="98"/>
      <c r="BJ57" s="98"/>
      <c r="BK57" s="98"/>
    </row>
    <row r="58" spans="1:63" s="94" customFormat="1" ht="13.2" x14ac:dyDescent="0.25">
      <c r="A58" s="95">
        <v>50</v>
      </c>
      <c r="B58" s="114" t="s">
        <v>143</v>
      </c>
      <c r="C58" s="110" t="s">
        <v>109</v>
      </c>
      <c r="D58" s="98">
        <v>3.8409071836126465</v>
      </c>
      <c r="E58" s="98">
        <v>0.5</v>
      </c>
      <c r="F58" s="98">
        <f t="shared" si="14"/>
        <v>3.3409071836126465</v>
      </c>
      <c r="G58" s="99">
        <f t="shared" si="15"/>
        <v>13.017757943572967</v>
      </c>
      <c r="H58" s="93"/>
      <c r="I58" s="106"/>
      <c r="J58" s="106"/>
      <c r="K58" s="106"/>
      <c r="L58" s="106"/>
      <c r="M58" s="106"/>
      <c r="N58" s="106"/>
      <c r="O58" s="106"/>
      <c r="P58" s="106"/>
      <c r="S58" s="112"/>
      <c r="Y58" s="97"/>
      <c r="Z58" s="96"/>
      <c r="AA58" s="97"/>
      <c r="AB58" s="98"/>
      <c r="AC58" s="98"/>
      <c r="AD58" s="98"/>
      <c r="AE58" s="98"/>
      <c r="AM58" s="106"/>
      <c r="AN58" s="106"/>
      <c r="AO58" s="106"/>
      <c r="AP58" s="106"/>
      <c r="AQ58" s="106"/>
      <c r="AR58" s="106"/>
      <c r="AS58" s="106"/>
      <c r="AT58" s="106"/>
      <c r="AU58" s="106"/>
      <c r="AV58" s="106"/>
      <c r="AW58" s="97"/>
      <c r="AX58" s="96"/>
      <c r="AY58" s="97"/>
      <c r="AZ58" s="98"/>
      <c r="BA58" s="98"/>
      <c r="BB58" s="98"/>
      <c r="BC58" s="98"/>
      <c r="BD58" s="106"/>
      <c r="BE58" s="97"/>
      <c r="BF58" s="96"/>
      <c r="BG58" s="97"/>
      <c r="BH58" s="98"/>
      <c r="BI58" s="98"/>
      <c r="BJ58" s="98"/>
      <c r="BK58" s="98"/>
    </row>
    <row r="59" spans="1:63" s="94" customFormat="1" ht="13.2" x14ac:dyDescent="0.25">
      <c r="A59" s="95">
        <v>51</v>
      </c>
      <c r="B59" s="114" t="s">
        <v>122</v>
      </c>
      <c r="C59" s="110" t="s">
        <v>110</v>
      </c>
      <c r="D59" s="98">
        <v>3.5943883673718426</v>
      </c>
      <c r="E59" s="98">
        <v>0.3</v>
      </c>
      <c r="F59" s="98">
        <f t="shared" si="14"/>
        <v>3.2943883673718428</v>
      </c>
      <c r="G59" s="99">
        <f t="shared" si="15"/>
        <v>8.3463435037587512</v>
      </c>
      <c r="H59" s="93"/>
      <c r="I59" s="106"/>
      <c r="J59" s="106"/>
      <c r="K59" s="106"/>
      <c r="L59" s="106"/>
      <c r="M59" s="106"/>
      <c r="N59" s="106"/>
      <c r="O59" s="106"/>
      <c r="P59" s="106"/>
      <c r="S59" s="112"/>
      <c r="Y59" s="97"/>
      <c r="Z59" s="96"/>
      <c r="AA59" s="97"/>
      <c r="AB59" s="98"/>
      <c r="AC59" s="98"/>
      <c r="AD59" s="98"/>
      <c r="AE59" s="98"/>
      <c r="AG59" s="95"/>
      <c r="AH59" s="96"/>
      <c r="AI59" s="97"/>
      <c r="AJ59" s="98"/>
      <c r="AK59" s="98"/>
      <c r="AL59" s="98"/>
      <c r="AM59" s="98"/>
      <c r="AN59" s="106"/>
      <c r="AO59" s="106"/>
      <c r="AP59" s="106"/>
      <c r="AQ59" s="106"/>
      <c r="AR59" s="106"/>
      <c r="AS59" s="106"/>
      <c r="AT59" s="106"/>
      <c r="AU59" s="106"/>
      <c r="AV59" s="106"/>
      <c r="AW59" s="97"/>
      <c r="AX59" s="96"/>
      <c r="AY59" s="97"/>
      <c r="AZ59" s="98"/>
      <c r="BA59" s="98"/>
      <c r="BB59" s="98"/>
      <c r="BC59" s="98"/>
      <c r="BD59" s="106"/>
      <c r="BE59" s="97"/>
      <c r="BF59" s="96"/>
      <c r="BG59" s="97"/>
      <c r="BH59" s="98"/>
      <c r="BI59" s="98"/>
      <c r="BJ59" s="98"/>
      <c r="BK59" s="98"/>
    </row>
    <row r="60" spans="1:63" s="94" customFormat="1" ht="13.2" x14ac:dyDescent="0.25">
      <c r="A60" s="95">
        <v>52</v>
      </c>
      <c r="B60" s="114" t="s">
        <v>122</v>
      </c>
      <c r="C60" s="110" t="s">
        <v>111</v>
      </c>
      <c r="D60" s="98">
        <v>4.0082199853753888</v>
      </c>
      <c r="E60" s="98">
        <v>0.4</v>
      </c>
      <c r="F60" s="98">
        <f t="shared" si="14"/>
        <v>3.6082199853753889</v>
      </c>
      <c r="G60" s="99">
        <f t="shared" si="15"/>
        <v>9.9794921800565337</v>
      </c>
      <c r="H60" s="93"/>
      <c r="I60" s="106"/>
      <c r="J60" s="106"/>
      <c r="K60" s="106"/>
      <c r="L60" s="106"/>
      <c r="M60" s="106"/>
      <c r="N60" s="106"/>
      <c r="O60" s="106"/>
      <c r="P60" s="106"/>
      <c r="S60" s="112"/>
      <c r="Y60" s="97"/>
      <c r="Z60" s="96"/>
      <c r="AA60" s="97"/>
      <c r="AB60" s="98"/>
      <c r="AC60" s="98"/>
      <c r="AD60" s="98"/>
      <c r="AE60" s="98"/>
      <c r="AG60" s="95"/>
      <c r="AH60" s="96"/>
      <c r="AI60" s="97"/>
      <c r="AJ60" s="98"/>
      <c r="AK60" s="98"/>
      <c r="AL60" s="98"/>
      <c r="AM60" s="98"/>
      <c r="AN60" s="106"/>
      <c r="AO60" s="106"/>
      <c r="AP60" s="106"/>
      <c r="AQ60" s="106"/>
      <c r="AR60" s="106"/>
      <c r="AS60" s="106"/>
      <c r="AT60" s="106"/>
      <c r="AU60" s="106"/>
      <c r="AV60" s="106"/>
      <c r="AW60" s="97"/>
      <c r="AX60" s="96"/>
      <c r="AY60" s="97"/>
      <c r="AZ60" s="98"/>
      <c r="BA60" s="98"/>
      <c r="BB60" s="98"/>
      <c r="BC60" s="98"/>
      <c r="BD60" s="106"/>
      <c r="BE60" s="97"/>
      <c r="BF60" s="96"/>
      <c r="BG60" s="97"/>
      <c r="BH60" s="98"/>
      <c r="BI60" s="98"/>
      <c r="BJ60" s="98"/>
      <c r="BK60" s="98"/>
    </row>
    <row r="61" spans="1:63" s="94" customFormat="1" ht="13.2" x14ac:dyDescent="0.25">
      <c r="A61" s="95">
        <v>53</v>
      </c>
      <c r="B61" s="114" t="s">
        <v>133</v>
      </c>
      <c r="C61" s="110" t="s">
        <v>112</v>
      </c>
      <c r="D61" s="98">
        <v>3.4558833972694378</v>
      </c>
      <c r="E61" s="98">
        <v>0.23885542048850406</v>
      </c>
      <c r="F61" s="98">
        <f t="shared" si="14"/>
        <v>3.2170279767809338</v>
      </c>
      <c r="G61" s="99">
        <f t="shared" si="15"/>
        <v>6.9115590149027737</v>
      </c>
      <c r="H61" s="93"/>
      <c r="I61" s="106"/>
      <c r="J61" s="106"/>
      <c r="K61" s="106"/>
      <c r="L61" s="106"/>
      <c r="M61" s="106"/>
      <c r="N61" s="106"/>
      <c r="O61" s="106"/>
      <c r="P61" s="106"/>
      <c r="S61" s="112"/>
      <c r="Y61" s="97"/>
      <c r="Z61" s="96"/>
      <c r="AA61" s="97"/>
      <c r="AB61" s="98"/>
      <c r="AC61" s="98"/>
      <c r="AD61" s="98"/>
      <c r="AE61" s="98"/>
      <c r="AG61" s="95"/>
      <c r="AH61" s="96"/>
      <c r="AI61" s="97"/>
      <c r="AJ61" s="98"/>
      <c r="AK61" s="98"/>
      <c r="AL61" s="98"/>
      <c r="AM61" s="98"/>
      <c r="AN61" s="106"/>
      <c r="AO61" s="106"/>
      <c r="AP61" s="106"/>
      <c r="AQ61" s="106"/>
      <c r="AR61" s="106"/>
      <c r="AS61" s="106"/>
      <c r="AT61" s="106"/>
      <c r="AU61" s="106"/>
      <c r="AV61" s="106"/>
      <c r="AW61" s="97"/>
      <c r="AX61" s="96"/>
      <c r="AY61" s="97"/>
      <c r="AZ61" s="98"/>
      <c r="BA61" s="98"/>
      <c r="BB61" s="98"/>
      <c r="BC61" s="98"/>
      <c r="BD61" s="106"/>
      <c r="BE61" s="97"/>
      <c r="BF61" s="96"/>
      <c r="BG61" s="97"/>
      <c r="BH61" s="98"/>
      <c r="BI61" s="98"/>
      <c r="BJ61" s="98"/>
      <c r="BK61" s="98"/>
    </row>
    <row r="62" spans="1:63" s="94" customFormat="1" ht="13.2" x14ac:dyDescent="0.25">
      <c r="A62" s="95">
        <v>54</v>
      </c>
      <c r="B62" s="114" t="s">
        <v>122</v>
      </c>
      <c r="C62" s="110" t="s">
        <v>113</v>
      </c>
      <c r="D62" s="98">
        <v>3.5514643576132543</v>
      </c>
      <c r="E62" s="98">
        <v>0.3</v>
      </c>
      <c r="F62" s="98">
        <f t="shared" si="14"/>
        <v>3.2514643576132545</v>
      </c>
      <c r="G62" s="99">
        <f t="shared" si="15"/>
        <v>8.4472197885610676</v>
      </c>
      <c r="H62" s="93"/>
      <c r="I62" s="97"/>
      <c r="J62" s="96"/>
      <c r="K62" s="97"/>
      <c r="L62" s="98"/>
      <c r="M62" s="98"/>
      <c r="N62" s="98"/>
      <c r="O62" s="98"/>
      <c r="P62" s="106"/>
      <c r="S62" s="112"/>
      <c r="Y62" s="97"/>
      <c r="Z62" s="96"/>
      <c r="AA62" s="97"/>
      <c r="AB62" s="98"/>
      <c r="AC62" s="98"/>
      <c r="AD62" s="98"/>
      <c r="AE62" s="98"/>
      <c r="AG62" s="95"/>
      <c r="AH62" s="96"/>
      <c r="AI62" s="97"/>
      <c r="AJ62" s="98"/>
      <c r="AK62" s="98"/>
      <c r="AL62" s="98"/>
      <c r="AM62" s="98"/>
      <c r="AN62" s="106"/>
      <c r="AO62" s="106"/>
      <c r="AP62" s="106"/>
      <c r="AQ62" s="106"/>
      <c r="AR62" s="106"/>
      <c r="AS62" s="106"/>
      <c r="AT62" s="106"/>
      <c r="AU62" s="106"/>
      <c r="AV62" s="106"/>
      <c r="AW62" s="97"/>
      <c r="AX62" s="96"/>
      <c r="AY62" s="97"/>
      <c r="AZ62" s="98"/>
      <c r="BA62" s="98"/>
      <c r="BB62" s="98"/>
      <c r="BC62" s="98"/>
      <c r="BD62" s="106"/>
      <c r="BE62" s="97"/>
      <c r="BF62" s="96"/>
      <c r="BG62" s="97"/>
      <c r="BH62" s="98"/>
      <c r="BI62" s="98"/>
      <c r="BJ62" s="98"/>
      <c r="BK62" s="98"/>
    </row>
    <row r="63" spans="1:63" s="94" customFormat="1" ht="13.2" x14ac:dyDescent="0.25">
      <c r="A63" s="95">
        <v>55</v>
      </c>
      <c r="B63" s="114" t="s">
        <v>122</v>
      </c>
      <c r="C63" s="110" t="s">
        <v>114</v>
      </c>
      <c r="D63" s="98">
        <v>3.390490507871402</v>
      </c>
      <c r="E63" s="98">
        <v>0.3</v>
      </c>
      <c r="F63" s="98">
        <f t="shared" si="14"/>
        <v>3.0904905078714022</v>
      </c>
      <c r="G63" s="99">
        <f t="shared" si="15"/>
        <v>8.8482772419954134</v>
      </c>
      <c r="H63" s="93"/>
      <c r="I63" s="97"/>
      <c r="J63" s="96"/>
      <c r="K63" s="97"/>
      <c r="L63" s="98"/>
      <c r="M63" s="98"/>
      <c r="N63" s="98"/>
      <c r="O63" s="98"/>
      <c r="P63" s="106"/>
      <c r="S63" s="112"/>
      <c r="Y63" s="97"/>
      <c r="Z63" s="96"/>
      <c r="AA63" s="97"/>
      <c r="AB63" s="98"/>
      <c r="AC63" s="98"/>
      <c r="AD63" s="98"/>
      <c r="AE63" s="98"/>
      <c r="AG63" s="95"/>
      <c r="AH63" s="96"/>
      <c r="AI63" s="97"/>
      <c r="AJ63" s="98"/>
      <c r="AK63" s="98"/>
      <c r="AL63" s="98"/>
      <c r="AM63" s="98"/>
      <c r="AN63" s="106"/>
      <c r="AO63" s="106"/>
      <c r="AP63" s="106"/>
      <c r="AQ63" s="106"/>
      <c r="AR63" s="106"/>
      <c r="AS63" s="106"/>
      <c r="AT63" s="106"/>
      <c r="AU63" s="106"/>
      <c r="AV63" s="106"/>
      <c r="AW63" s="97"/>
      <c r="AX63" s="96"/>
      <c r="AY63" s="97"/>
      <c r="AZ63" s="98"/>
      <c r="BA63" s="98"/>
      <c r="BB63" s="98"/>
      <c r="BC63" s="98"/>
      <c r="BD63" s="106"/>
      <c r="BE63" s="97"/>
      <c r="BF63" s="96"/>
      <c r="BG63" s="97"/>
      <c r="BH63" s="98"/>
      <c r="BI63" s="98"/>
      <c r="BJ63" s="98"/>
      <c r="BK63" s="98"/>
    </row>
    <row r="64" spans="1:63" s="94" customFormat="1" ht="13.2" x14ac:dyDescent="0.25">
      <c r="A64" s="95">
        <v>56</v>
      </c>
      <c r="B64" s="114" t="s">
        <v>133</v>
      </c>
      <c r="C64" s="110" t="s">
        <v>115</v>
      </c>
      <c r="D64" s="98">
        <v>3.7583894365401993</v>
      </c>
      <c r="E64" s="98">
        <v>0.5</v>
      </c>
      <c r="F64" s="98">
        <f t="shared" si="14"/>
        <v>3.2583894365401993</v>
      </c>
      <c r="G64" s="99">
        <f t="shared" si="15"/>
        <v>13.303570809848727</v>
      </c>
      <c r="H64" s="93"/>
      <c r="I64" s="97"/>
      <c r="J64" s="96"/>
      <c r="K64" s="97"/>
      <c r="L64" s="98"/>
      <c r="M64" s="98"/>
      <c r="N64" s="98"/>
      <c r="O64" s="98"/>
      <c r="P64" s="106"/>
      <c r="S64" s="112"/>
      <c r="Y64" s="97"/>
      <c r="Z64" s="96"/>
      <c r="AA64" s="97"/>
      <c r="AB64" s="98"/>
      <c r="AC64" s="98"/>
      <c r="AD64" s="98"/>
      <c r="AE64" s="98"/>
      <c r="AG64" s="95"/>
      <c r="AH64" s="96"/>
      <c r="AI64" s="97"/>
      <c r="AJ64" s="98"/>
      <c r="AK64" s="98"/>
      <c r="AL64" s="98"/>
      <c r="AM64" s="98"/>
      <c r="AN64" s="106"/>
      <c r="AO64" s="106"/>
      <c r="AP64" s="106"/>
      <c r="AQ64" s="106"/>
      <c r="AR64" s="106"/>
      <c r="AS64" s="106"/>
      <c r="AT64" s="106"/>
      <c r="AU64" s="106"/>
      <c r="AV64" s="106"/>
      <c r="AW64" s="97"/>
      <c r="AX64" s="96"/>
      <c r="AY64" s="97"/>
      <c r="AZ64" s="98"/>
      <c r="BA64" s="98"/>
      <c r="BB64" s="98"/>
      <c r="BC64" s="98"/>
      <c r="BD64" s="106"/>
      <c r="BE64" s="97"/>
      <c r="BF64" s="96"/>
      <c r="BG64" s="97"/>
      <c r="BH64" s="98"/>
      <c r="BI64" s="98"/>
      <c r="BJ64" s="98"/>
      <c r="BK64" s="98"/>
    </row>
    <row r="65" spans="1:64" s="94" customFormat="1" ht="13.2" x14ac:dyDescent="0.25">
      <c r="A65" s="95">
        <v>57</v>
      </c>
      <c r="B65" s="114" t="s">
        <v>122</v>
      </c>
      <c r="C65" s="110" t="s">
        <v>116</v>
      </c>
      <c r="D65" s="98">
        <v>3.9642048992522714</v>
      </c>
      <c r="E65" s="98">
        <v>0.6</v>
      </c>
      <c r="F65" s="98">
        <f t="shared" si="14"/>
        <v>3.3642048992522713</v>
      </c>
      <c r="G65" s="99">
        <f t="shared" si="15"/>
        <v>15.135443682872499</v>
      </c>
      <c r="H65" s="93"/>
      <c r="I65" s="97"/>
      <c r="J65" s="96"/>
      <c r="K65" s="97"/>
      <c r="L65" s="98"/>
      <c r="M65" s="98"/>
      <c r="N65" s="98"/>
      <c r="O65" s="98"/>
      <c r="P65" s="106"/>
      <c r="S65" s="112"/>
      <c r="Y65" s="97"/>
      <c r="Z65" s="96"/>
      <c r="AA65" s="97"/>
      <c r="AB65" s="98"/>
      <c r="AC65" s="98"/>
      <c r="AD65" s="98"/>
      <c r="AE65" s="98"/>
      <c r="AG65" s="95"/>
      <c r="AH65" s="96"/>
      <c r="AI65" s="97"/>
      <c r="AJ65" s="98"/>
      <c r="AK65" s="98"/>
      <c r="AL65" s="98"/>
      <c r="AM65" s="98"/>
      <c r="AN65" s="106"/>
      <c r="AO65" s="106"/>
      <c r="AP65" s="106"/>
      <c r="AQ65" s="106"/>
      <c r="AR65" s="106"/>
      <c r="AS65" s="106"/>
      <c r="AT65" s="106"/>
      <c r="AU65" s="106"/>
      <c r="AV65" s="106"/>
      <c r="AW65" s="97"/>
      <c r="AX65" s="96"/>
      <c r="AY65" s="97"/>
      <c r="AZ65" s="98"/>
      <c r="BA65" s="98"/>
      <c r="BB65" s="98"/>
      <c r="BC65" s="98"/>
      <c r="BD65" s="106"/>
      <c r="BE65" s="97"/>
      <c r="BF65" s="96"/>
      <c r="BG65" s="97"/>
      <c r="BH65" s="98"/>
      <c r="BI65" s="98"/>
      <c r="BJ65" s="98"/>
      <c r="BK65" s="98"/>
      <c r="BL65" s="106"/>
    </row>
    <row r="66" spans="1:64" s="94" customFormat="1" ht="13.2" x14ac:dyDescent="0.25">
      <c r="A66" s="95">
        <v>58</v>
      </c>
      <c r="B66" s="114" t="s">
        <v>140</v>
      </c>
      <c r="C66" s="110" t="s">
        <v>117</v>
      </c>
      <c r="D66" s="98">
        <v>6.6</v>
      </c>
      <c r="E66" s="98">
        <v>2.53656084080556</v>
      </c>
      <c r="F66" s="98">
        <f t="shared" si="14"/>
        <v>4.0634391591944397</v>
      </c>
      <c r="G66" s="99">
        <f t="shared" si="15"/>
        <v>38.432740012205457</v>
      </c>
      <c r="H66" s="93"/>
      <c r="I66" s="97"/>
      <c r="J66" s="96"/>
      <c r="K66" s="97"/>
      <c r="L66" s="98"/>
      <c r="M66" s="98"/>
      <c r="N66" s="98"/>
      <c r="O66" s="98"/>
      <c r="P66" s="106"/>
      <c r="S66" s="112"/>
      <c r="Y66" s="97"/>
      <c r="Z66" s="96"/>
      <c r="AA66" s="97"/>
      <c r="AB66" s="98"/>
      <c r="AC66" s="98"/>
      <c r="AD66" s="98"/>
      <c r="AE66" s="98"/>
      <c r="AG66" s="95"/>
      <c r="AH66" s="96"/>
      <c r="AI66" s="97"/>
      <c r="AJ66" s="98"/>
      <c r="AK66" s="98"/>
      <c r="AL66" s="98"/>
      <c r="AM66" s="98"/>
      <c r="AN66" s="106"/>
      <c r="AO66" s="106"/>
      <c r="AP66" s="106"/>
      <c r="AQ66" s="106"/>
      <c r="AR66" s="106"/>
      <c r="AS66" s="106"/>
      <c r="AT66" s="106"/>
      <c r="AU66" s="106"/>
      <c r="AV66" s="106"/>
      <c r="AW66" s="97"/>
      <c r="AX66" s="96"/>
      <c r="AY66" s="97"/>
      <c r="AZ66" s="98"/>
      <c r="BA66" s="98"/>
      <c r="BB66" s="98"/>
      <c r="BC66" s="98"/>
      <c r="BD66" s="106"/>
      <c r="BE66" s="97"/>
      <c r="BF66" s="96"/>
      <c r="BG66" s="97"/>
      <c r="BH66" s="98"/>
      <c r="BI66" s="98"/>
      <c r="BJ66" s="98"/>
      <c r="BK66" s="98"/>
      <c r="BL66" s="106"/>
    </row>
    <row r="67" spans="1:64" s="94" customFormat="1" ht="13.2" x14ac:dyDescent="0.25">
      <c r="A67" s="95">
        <v>59</v>
      </c>
      <c r="B67" s="114" t="s">
        <v>140</v>
      </c>
      <c r="C67" s="110" t="s">
        <v>118</v>
      </c>
      <c r="D67" s="98">
        <v>3.8866305034485182</v>
      </c>
      <c r="E67" s="98">
        <v>0.68003834864175383</v>
      </c>
      <c r="F67" s="98">
        <f t="shared" si="14"/>
        <v>3.2065921548067644</v>
      </c>
      <c r="G67" s="99">
        <f t="shared" si="15"/>
        <v>17.496861305399918</v>
      </c>
      <c r="H67" s="93"/>
      <c r="I67" s="97"/>
      <c r="J67" s="96"/>
      <c r="K67" s="97"/>
      <c r="L67" s="98"/>
      <c r="M67" s="98"/>
      <c r="N67" s="98"/>
      <c r="O67" s="98"/>
      <c r="P67" s="106"/>
      <c r="S67" s="112"/>
      <c r="Y67" s="97"/>
      <c r="Z67" s="96"/>
      <c r="AA67" s="97"/>
      <c r="AB67" s="98"/>
      <c r="AC67" s="98"/>
      <c r="AD67" s="98"/>
      <c r="AE67" s="98"/>
      <c r="AM67" s="106"/>
      <c r="AN67" s="106"/>
      <c r="AO67" s="106"/>
      <c r="AP67" s="106"/>
      <c r="AQ67" s="106"/>
      <c r="AR67" s="106"/>
      <c r="AS67" s="106"/>
      <c r="AT67" s="106"/>
      <c r="AU67" s="106"/>
      <c r="AV67" s="106"/>
      <c r="AW67" s="97"/>
      <c r="AX67" s="96"/>
      <c r="AY67" s="97"/>
      <c r="AZ67" s="98"/>
      <c r="BA67" s="98"/>
      <c r="BB67" s="98"/>
      <c r="BC67" s="98"/>
      <c r="BD67" s="106"/>
      <c r="BE67" s="97"/>
      <c r="BF67" s="96"/>
      <c r="BG67" s="97"/>
      <c r="BH67" s="98"/>
      <c r="BI67" s="98"/>
      <c r="BJ67" s="98"/>
      <c r="BK67" s="98"/>
      <c r="BL67" s="106"/>
    </row>
    <row r="68" spans="1:64" s="94" customFormat="1" ht="13.2" x14ac:dyDescent="0.25">
      <c r="A68" s="95">
        <v>60</v>
      </c>
      <c r="B68" s="114" t="s">
        <v>141</v>
      </c>
      <c r="C68" s="110" t="s">
        <v>119</v>
      </c>
      <c r="D68" s="98">
        <v>5.1724210484987161</v>
      </c>
      <c r="E68" s="98">
        <v>1.4862094882917065</v>
      </c>
      <c r="F68" s="98">
        <f t="shared" si="14"/>
        <v>3.6862115602070098</v>
      </c>
      <c r="G68" s="99">
        <f t="shared" si="15"/>
        <v>28.733343135765711</v>
      </c>
      <c r="H68" s="93"/>
      <c r="I68" s="97"/>
      <c r="J68" s="96"/>
      <c r="K68" s="104"/>
      <c r="L68" s="98"/>
      <c r="M68" s="98"/>
      <c r="N68" s="98"/>
      <c r="O68" s="98"/>
      <c r="P68" s="106"/>
      <c r="S68" s="112"/>
      <c r="Y68" s="97"/>
      <c r="Z68" s="96"/>
      <c r="AA68" s="104"/>
      <c r="AB68" s="98"/>
      <c r="AC68" s="98"/>
      <c r="AD68" s="98"/>
      <c r="AE68" s="98"/>
      <c r="AM68" s="106"/>
      <c r="AN68" s="106"/>
      <c r="AO68" s="106"/>
      <c r="AP68" s="106"/>
      <c r="AQ68" s="106"/>
      <c r="AR68" s="106"/>
      <c r="AS68" s="106"/>
      <c r="AT68" s="106"/>
      <c r="AU68" s="106"/>
      <c r="AV68" s="106"/>
      <c r="AW68" s="97"/>
      <c r="AX68" s="96"/>
      <c r="AY68" s="104"/>
      <c r="AZ68" s="98"/>
      <c r="BA68" s="98"/>
      <c r="BB68" s="98"/>
      <c r="BC68" s="98"/>
      <c r="BD68" s="106"/>
      <c r="BE68" s="97"/>
      <c r="BF68" s="96"/>
      <c r="BG68" s="104"/>
      <c r="BH68" s="98"/>
      <c r="BI68" s="98"/>
      <c r="BJ68" s="98"/>
      <c r="BK68" s="98"/>
      <c r="BL68" s="106"/>
    </row>
    <row r="69" spans="1:64" s="94" customFormat="1" ht="13.2" x14ac:dyDescent="0.25">
      <c r="A69" s="95">
        <v>61</v>
      </c>
      <c r="B69" s="114" t="s">
        <v>140</v>
      </c>
      <c r="C69" s="117" t="s">
        <v>120</v>
      </c>
      <c r="D69" s="98">
        <v>4.1369484508021408</v>
      </c>
      <c r="E69" s="98">
        <v>1</v>
      </c>
      <c r="F69" s="98">
        <f t="shared" si="14"/>
        <v>3.1369484508021408</v>
      </c>
      <c r="G69" s="99">
        <f t="shared" si="15"/>
        <v>24.172406591290816</v>
      </c>
      <c r="H69" s="93"/>
      <c r="I69" s="97"/>
      <c r="J69" s="96"/>
      <c r="K69" s="104"/>
      <c r="L69" s="98"/>
      <c r="M69" s="98"/>
      <c r="N69" s="98"/>
      <c r="O69" s="98"/>
      <c r="P69" s="106"/>
      <c r="S69" s="112"/>
      <c r="Y69" s="97"/>
      <c r="Z69" s="96"/>
      <c r="AA69" s="104"/>
      <c r="AB69" s="98"/>
      <c r="AC69" s="98"/>
      <c r="AD69" s="98"/>
      <c r="AE69" s="98"/>
      <c r="AM69" s="106"/>
      <c r="AN69" s="106"/>
      <c r="AO69" s="106"/>
      <c r="AP69" s="106"/>
      <c r="AQ69" s="106"/>
      <c r="AR69" s="106"/>
      <c r="AS69" s="106"/>
      <c r="AT69" s="106"/>
      <c r="AU69" s="106"/>
      <c r="AV69" s="106"/>
      <c r="AW69" s="97"/>
      <c r="AX69" s="96"/>
      <c r="AY69" s="104"/>
      <c r="AZ69" s="98"/>
      <c r="BA69" s="98"/>
      <c r="BB69" s="98"/>
      <c r="BC69" s="98"/>
      <c r="BD69" s="106"/>
      <c r="BE69" s="97"/>
      <c r="BF69" s="96"/>
      <c r="BG69" s="104"/>
      <c r="BH69" s="98"/>
      <c r="BI69" s="98"/>
      <c r="BJ69" s="98"/>
      <c r="BK69" s="98"/>
      <c r="BL69" s="106"/>
    </row>
    <row r="70" spans="1:64" s="94" customFormat="1" ht="13.2" x14ac:dyDescent="0.25">
      <c r="A70" s="100">
        <v>62</v>
      </c>
      <c r="B70" s="115" t="s">
        <v>141</v>
      </c>
      <c r="C70" s="118" t="s">
        <v>121</v>
      </c>
      <c r="D70" s="101">
        <v>3.8346011537736868</v>
      </c>
      <c r="E70" s="101">
        <v>0.7</v>
      </c>
      <c r="F70" s="101">
        <f t="shared" si="14"/>
        <v>3.1346011537736871</v>
      </c>
      <c r="G70" s="102">
        <f t="shared" si="15"/>
        <v>18.254832039340513</v>
      </c>
      <c r="H70" s="93"/>
      <c r="I70" s="110"/>
      <c r="J70" s="97"/>
      <c r="K70" s="106"/>
      <c r="L70" s="106"/>
      <c r="M70" s="106"/>
      <c r="N70" s="106"/>
      <c r="O70" s="106"/>
      <c r="P70" s="106"/>
      <c r="S70" s="112"/>
      <c r="Y70" s="110"/>
      <c r="Z70" s="97"/>
      <c r="AA70" s="106"/>
      <c r="AB70" s="106"/>
      <c r="AC70" s="106"/>
      <c r="AD70" s="106"/>
      <c r="AE70" s="106"/>
      <c r="AM70" s="106"/>
      <c r="AN70" s="106"/>
      <c r="AO70" s="110"/>
      <c r="AP70" s="97"/>
      <c r="AQ70" s="106"/>
      <c r="AR70" s="106"/>
      <c r="AS70" s="106"/>
      <c r="AT70" s="106"/>
      <c r="AU70" s="106"/>
      <c r="AV70" s="106"/>
      <c r="AW70" s="110"/>
      <c r="AX70" s="97"/>
      <c r="AY70" s="106"/>
      <c r="AZ70" s="106"/>
      <c r="BA70" s="106"/>
      <c r="BB70" s="106"/>
      <c r="BC70" s="106"/>
      <c r="BD70" s="106"/>
      <c r="BE70" s="110"/>
      <c r="BF70" s="97"/>
      <c r="BG70" s="106"/>
      <c r="BH70" s="106"/>
      <c r="BI70" s="106"/>
      <c r="BJ70" s="106"/>
      <c r="BK70" s="106"/>
      <c r="BL70" s="106"/>
    </row>
    <row r="71" spans="1:64" s="94" customFormat="1" ht="13.2" x14ac:dyDescent="0.25">
      <c r="A71" s="110"/>
      <c r="B71" s="109"/>
      <c r="C71" s="95" t="s">
        <v>42</v>
      </c>
      <c r="D71" s="98">
        <f>AVERAGE(D9:D70)</f>
        <v>4.520542881347553</v>
      </c>
      <c r="E71" s="98">
        <f>AVERAGE(E9:E70)</f>
        <v>1.0309047863254062</v>
      </c>
      <c r="F71" s="98">
        <f>AVERAGE(F9:F70)</f>
        <v>3.4896380950221477</v>
      </c>
      <c r="G71" s="99">
        <f>AVERAGE(G9:G70)</f>
        <v>15.758751942510328</v>
      </c>
      <c r="H71" s="93"/>
      <c r="I71" s="110"/>
      <c r="J71" s="97"/>
      <c r="K71" s="106"/>
      <c r="L71" s="106"/>
      <c r="M71" s="106"/>
      <c r="N71" s="106"/>
      <c r="O71" s="106"/>
      <c r="P71" s="106"/>
      <c r="S71" s="112"/>
      <c r="Y71" s="110"/>
      <c r="Z71" s="97"/>
      <c r="AA71" s="106"/>
      <c r="AB71" s="106"/>
      <c r="AC71" s="106"/>
      <c r="AD71" s="106"/>
      <c r="AO71" s="110"/>
      <c r="AP71" s="109"/>
      <c r="AW71" s="110"/>
      <c r="AX71" s="109"/>
      <c r="BC71" s="106"/>
      <c r="BD71" s="106"/>
      <c r="BE71" s="110"/>
      <c r="BF71" s="97"/>
      <c r="BG71" s="106"/>
      <c r="BH71" s="106"/>
      <c r="BI71" s="106"/>
      <c r="BJ71" s="106"/>
      <c r="BK71" s="106"/>
      <c r="BL71" s="106"/>
    </row>
    <row r="72" spans="1:64" s="94" customFormat="1" ht="13.2" x14ac:dyDescent="0.25">
      <c r="A72" s="110"/>
      <c r="B72" s="109"/>
      <c r="C72" s="95" t="s">
        <v>43</v>
      </c>
      <c r="D72" s="98">
        <f>(STDEVP(D9:D70))</f>
        <v>2.9397488721922471</v>
      </c>
      <c r="E72" s="98">
        <f>(STDEVP(E9:E70))</f>
        <v>2.3281236543291994</v>
      </c>
      <c r="F72" s="98">
        <f>(STDEVP(F9:F70))</f>
        <v>0.6915996506172517</v>
      </c>
      <c r="G72" s="99">
        <f>(STDEVP(G9:G70))</f>
        <v>12.995747656193416</v>
      </c>
      <c r="H72" s="93"/>
      <c r="I72" s="110"/>
      <c r="J72" s="97"/>
      <c r="K72" s="106"/>
      <c r="L72" s="106"/>
      <c r="M72" s="106"/>
      <c r="N72" s="106"/>
      <c r="O72" s="106"/>
      <c r="P72" s="106"/>
      <c r="Q72" s="110"/>
      <c r="R72" s="109"/>
      <c r="S72" s="112"/>
      <c r="Y72" s="110"/>
      <c r="Z72" s="97"/>
      <c r="AA72" s="106"/>
      <c r="AB72" s="106"/>
      <c r="AC72" s="106"/>
      <c r="AD72" s="106"/>
      <c r="AO72" s="110"/>
      <c r="AP72" s="109"/>
      <c r="AW72" s="110"/>
      <c r="AX72" s="109"/>
      <c r="BE72" s="110"/>
      <c r="BF72" s="109"/>
      <c r="BK72" s="106"/>
    </row>
    <row r="73" spans="1:64" s="94" customFormat="1" ht="13.2" x14ac:dyDescent="0.25">
      <c r="A73" s="110"/>
      <c r="B73" s="109"/>
      <c r="C73" s="103" t="s">
        <v>44</v>
      </c>
      <c r="D73" s="98">
        <f>(MIN(D9:D70))</f>
        <v>3.1210642758028815</v>
      </c>
      <c r="E73" s="98">
        <f>(MIN(E9:E70))</f>
        <v>0.1</v>
      </c>
      <c r="F73" s="98">
        <f>(MIN(F9:F70))</f>
        <v>2.8210642758028817</v>
      </c>
      <c r="G73" s="99">
        <f>(MIN(G9:G70))</f>
        <v>3.1109347135081689</v>
      </c>
      <c r="H73" s="93"/>
      <c r="I73" s="107"/>
      <c r="J73" s="97"/>
      <c r="K73" s="106"/>
      <c r="L73" s="106"/>
      <c r="M73" s="106"/>
      <c r="N73" s="106"/>
      <c r="O73" s="106"/>
      <c r="P73" s="106"/>
      <c r="Q73" s="107"/>
      <c r="R73" s="109"/>
      <c r="S73" s="112"/>
      <c r="Y73" s="107"/>
      <c r="Z73" s="109"/>
      <c r="AO73" s="107"/>
      <c r="AP73" s="109"/>
      <c r="AW73" s="107"/>
      <c r="AX73" s="109"/>
      <c r="BE73" s="107"/>
      <c r="BF73" s="109"/>
      <c r="BK73" s="106"/>
    </row>
    <row r="74" spans="1:64" s="94" customFormat="1" ht="13.2" x14ac:dyDescent="0.25">
      <c r="A74" s="107"/>
      <c r="B74" s="109"/>
      <c r="C74" s="105" t="s">
        <v>45</v>
      </c>
      <c r="D74" s="101">
        <f>(MAX(D9:D70))</f>
        <v>21.950029056494952</v>
      </c>
      <c r="E74" s="101">
        <f>(MAX(E9:E70))</f>
        <v>14.460249682885102</v>
      </c>
      <c r="F74" s="101">
        <f>(MAX(F9:F70))</f>
        <v>7.4897793736098492</v>
      </c>
      <c r="G74" s="102">
        <f>(MAX(G9:G70))</f>
        <v>67.585299202405693</v>
      </c>
      <c r="H74" s="93"/>
      <c r="I74" s="106"/>
      <c r="J74" s="106"/>
      <c r="K74" s="106"/>
      <c r="L74" s="106"/>
      <c r="M74" s="106"/>
      <c r="N74" s="106"/>
      <c r="O74" s="106"/>
      <c r="P74" s="106"/>
      <c r="S74" s="112"/>
      <c r="BK74" s="106"/>
    </row>
    <row r="75" spans="1:64" s="94" customFormat="1" ht="13.2" x14ac:dyDescent="0.25">
      <c r="A75" s="93"/>
      <c r="B75" s="109"/>
      <c r="C75" s="109"/>
      <c r="D75" s="93"/>
      <c r="E75" s="93"/>
      <c r="F75" s="93"/>
      <c r="G75" s="93"/>
      <c r="H75" s="93"/>
      <c r="I75" s="106"/>
      <c r="J75" s="106"/>
      <c r="K75" s="106"/>
      <c r="L75" s="106"/>
      <c r="M75" s="106"/>
      <c r="N75" s="106"/>
      <c r="O75" s="106"/>
      <c r="P75" s="106"/>
      <c r="S75" s="112"/>
      <c r="BK75" s="106"/>
    </row>
    <row r="76" spans="1:64" s="94" customFormat="1" ht="13.2" x14ac:dyDescent="0.25">
      <c r="A76" s="93"/>
      <c r="B76" s="109"/>
      <c r="C76" s="109"/>
      <c r="D76" s="93"/>
      <c r="E76" s="93"/>
      <c r="F76" s="93"/>
      <c r="G76" s="93"/>
      <c r="H76" s="93"/>
      <c r="O76" s="106"/>
      <c r="P76" s="106"/>
      <c r="S76" s="112"/>
      <c r="BK76" s="106"/>
    </row>
    <row r="77" spans="1:64" s="94" customFormat="1" ht="13.2" x14ac:dyDescent="0.25">
      <c r="A77" s="93"/>
      <c r="B77" s="109"/>
      <c r="C77" s="109"/>
      <c r="D77" s="93"/>
      <c r="E77" s="93"/>
      <c r="F77" s="93"/>
      <c r="G77" s="93"/>
      <c r="H77" s="93"/>
      <c r="O77" s="106"/>
      <c r="P77" s="106"/>
      <c r="S77" s="112"/>
      <c r="BK77" s="106"/>
    </row>
    <row r="78" spans="1:64" s="7" customFormat="1" ht="13.8" x14ac:dyDescent="0.25">
      <c r="A78" s="5"/>
      <c r="B78" s="76"/>
      <c r="C78" s="76"/>
      <c r="D78" s="5"/>
      <c r="E78" s="5"/>
      <c r="F78" s="5"/>
      <c r="G78" s="5"/>
      <c r="H78" s="5"/>
      <c r="O78" s="77"/>
      <c r="P78" s="77"/>
      <c r="S78" s="6"/>
      <c r="BK78" s="77"/>
    </row>
    <row r="79" spans="1:64" s="7" customFormat="1" ht="13.8" x14ac:dyDescent="0.25">
      <c r="A79" s="5"/>
      <c r="B79" s="76"/>
      <c r="C79" s="76"/>
      <c r="D79" s="5"/>
      <c r="E79" s="5"/>
      <c r="F79" s="5"/>
      <c r="G79" s="5"/>
      <c r="H79" s="5"/>
      <c r="O79" s="77"/>
      <c r="P79" s="77"/>
      <c r="S79" s="6"/>
      <c r="BK79" s="77"/>
    </row>
    <row r="80" spans="1:64" s="7" customFormat="1" ht="13.8" x14ac:dyDescent="0.25">
      <c r="A80" s="5"/>
      <c r="B80" s="76"/>
      <c r="C80" s="76"/>
      <c r="D80" s="5"/>
      <c r="E80" s="5"/>
      <c r="F80" s="5"/>
      <c r="G80" s="5"/>
      <c r="H80" s="5"/>
      <c r="O80" s="77"/>
      <c r="P80" s="77"/>
      <c r="S80" s="6"/>
    </row>
    <row r="81" spans="1:19" s="7" customFormat="1" ht="13.8" x14ac:dyDescent="0.25">
      <c r="A81" s="5"/>
      <c r="B81" s="76"/>
      <c r="C81" s="76"/>
      <c r="D81" s="5"/>
      <c r="E81" s="5"/>
      <c r="F81" s="5"/>
      <c r="G81" s="5"/>
      <c r="H81" s="5"/>
      <c r="O81" s="77"/>
      <c r="P81" s="77"/>
      <c r="S81" s="6"/>
    </row>
    <row r="82" spans="1:19" s="7" customFormat="1" ht="13.8" x14ac:dyDescent="0.25">
      <c r="A82" s="5"/>
      <c r="B82" s="76"/>
      <c r="C82" s="76"/>
      <c r="D82" s="5"/>
      <c r="E82" s="5"/>
      <c r="F82" s="5"/>
      <c r="G82" s="5"/>
      <c r="H82" s="5"/>
      <c r="O82" s="77"/>
      <c r="P82" s="77"/>
      <c r="S82" s="6"/>
    </row>
    <row r="84" spans="1:19" x14ac:dyDescent="0.3">
      <c r="B84"/>
      <c r="C84"/>
    </row>
  </sheetData>
  <mergeCells count="8">
    <mergeCell ref="AW7:BC7"/>
    <mergeCell ref="BE7:BK7"/>
    <mergeCell ref="A7:G7"/>
    <mergeCell ref="I7:O7"/>
    <mergeCell ref="Q7:W7"/>
    <mergeCell ref="Y7:AE7"/>
    <mergeCell ref="AG7:AM7"/>
    <mergeCell ref="AO7:AU7"/>
  </mergeCells>
  <phoneticPr fontId="1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21"/>
  <sheetViews>
    <sheetView workbookViewId="0"/>
  </sheetViews>
  <sheetFormatPr defaultRowHeight="14.4" x14ac:dyDescent="0.3"/>
  <cols>
    <col min="1" max="1" width="8.21875" style="1" bestFit="1" customWidth="1"/>
    <col min="2" max="2" width="10.77734375" style="1" customWidth="1"/>
    <col min="3" max="3" width="7.88671875" style="1" customWidth="1"/>
    <col min="4" max="5" width="7.33203125" style="1" customWidth="1"/>
    <col min="6" max="6" width="12.33203125" style="1" bestFit="1" customWidth="1"/>
    <col min="7" max="7" width="10.21875" style="1" bestFit="1" customWidth="1"/>
    <col min="8" max="8" width="2.109375" style="1" customWidth="1"/>
    <col min="9" max="9" width="8.21875" style="1" bestFit="1" customWidth="1"/>
    <col min="10" max="10" width="9.77734375" style="1" customWidth="1"/>
    <col min="11" max="11" width="7.88671875" style="1" customWidth="1"/>
    <col min="12" max="13" width="7.33203125" style="1" bestFit="1" customWidth="1"/>
    <col min="14" max="14" width="12.33203125" style="1" bestFit="1" customWidth="1"/>
    <col min="15" max="15" width="10.21875" style="1" bestFit="1" customWidth="1"/>
    <col min="16" max="16" width="2.109375" style="1" customWidth="1"/>
    <col min="17" max="17" width="8.21875" style="1" customWidth="1"/>
    <col min="18" max="18" width="10.77734375" style="1" customWidth="1"/>
    <col min="19" max="19" width="7.88671875" style="1" bestFit="1" customWidth="1"/>
    <col min="20" max="21" width="7.33203125" style="1" bestFit="1" customWidth="1"/>
    <col min="22" max="22" width="12.33203125" style="1" bestFit="1" customWidth="1"/>
    <col min="23" max="23" width="10.21875" style="1" bestFit="1" customWidth="1"/>
    <col min="24" max="16384" width="8.88671875" style="1"/>
  </cols>
  <sheetData>
    <row r="1" spans="1:30" s="9" customFormat="1" ht="13.2" x14ac:dyDescent="0.25">
      <c r="A1" s="120" t="s">
        <v>155</v>
      </c>
      <c r="B1" s="8"/>
      <c r="C1" s="8"/>
      <c r="D1" s="8"/>
      <c r="E1" s="8"/>
      <c r="F1" s="8"/>
      <c r="J1" s="10"/>
      <c r="K1" s="10"/>
      <c r="L1" s="11"/>
      <c r="M1" s="10"/>
      <c r="N1" s="10"/>
      <c r="X1" s="8"/>
      <c r="Y1" s="8"/>
      <c r="Z1" s="8"/>
      <c r="AA1" s="8"/>
      <c r="AB1" s="8"/>
      <c r="AC1" s="8"/>
      <c r="AD1" s="8"/>
    </row>
    <row r="2" spans="1:30" s="9" customFormat="1" ht="7.2" customHeight="1" x14ac:dyDescent="0.25">
      <c r="A2" s="8"/>
      <c r="B2" s="8"/>
      <c r="C2" s="8"/>
      <c r="D2" s="8"/>
      <c r="E2" s="8"/>
      <c r="F2" s="8"/>
      <c r="J2" s="10"/>
      <c r="K2" s="10"/>
      <c r="L2" s="11"/>
      <c r="M2" s="10"/>
      <c r="N2" s="10"/>
      <c r="X2" s="8"/>
      <c r="Y2" s="8"/>
      <c r="Z2" s="8"/>
      <c r="AA2" s="8"/>
      <c r="AB2" s="8"/>
      <c r="AC2" s="8"/>
      <c r="AD2" s="8"/>
    </row>
    <row r="3" spans="1:30" s="9" customFormat="1" ht="15.6" x14ac:dyDescent="0.25">
      <c r="A3" s="121" t="s">
        <v>153</v>
      </c>
      <c r="B3" s="8"/>
      <c r="C3" s="8"/>
      <c r="D3" s="8"/>
      <c r="E3" s="8"/>
      <c r="F3" s="8"/>
      <c r="J3" s="10"/>
      <c r="K3" s="10"/>
      <c r="L3" s="11"/>
      <c r="M3" s="10"/>
      <c r="N3" s="10"/>
      <c r="X3" s="8"/>
      <c r="Y3" s="8"/>
      <c r="Z3" s="8"/>
      <c r="AA3" s="8"/>
      <c r="AB3" s="8"/>
      <c r="AC3" s="8"/>
      <c r="AD3" s="8"/>
    </row>
    <row r="4" spans="1:30" s="9" customFormat="1" ht="7.95" customHeight="1" x14ac:dyDescent="0.25">
      <c r="A4" s="8"/>
      <c r="B4" s="8"/>
      <c r="C4" s="8"/>
      <c r="D4" s="8"/>
      <c r="E4" s="8"/>
      <c r="F4" s="8"/>
      <c r="J4" s="10"/>
      <c r="K4" s="10"/>
      <c r="L4" s="11"/>
      <c r="M4" s="10"/>
      <c r="N4" s="10"/>
      <c r="X4" s="8"/>
      <c r="Y4" s="8"/>
      <c r="Z4" s="8"/>
      <c r="AA4" s="8"/>
      <c r="AB4" s="8"/>
      <c r="AC4" s="8"/>
      <c r="AD4" s="8"/>
    </row>
    <row r="5" spans="1:30" s="107" customFormat="1" ht="13.2" x14ac:dyDescent="0.25">
      <c r="A5" s="125" t="s">
        <v>132</v>
      </c>
      <c r="B5" s="97"/>
      <c r="C5" s="97"/>
      <c r="D5" s="97"/>
      <c r="E5" s="97"/>
      <c r="F5" s="97"/>
      <c r="J5" s="106"/>
      <c r="K5" s="106"/>
      <c r="L5" s="96"/>
      <c r="M5" s="106"/>
      <c r="N5" s="106"/>
      <c r="X5" s="97"/>
      <c r="Y5" s="97"/>
      <c r="Z5" s="97"/>
      <c r="AA5" s="97"/>
      <c r="AB5" s="97"/>
      <c r="AC5" s="97"/>
      <c r="AD5" s="97"/>
    </row>
    <row r="6" spans="1:30" s="107" customFormat="1" ht="7.95" customHeight="1" x14ac:dyDescent="0.25">
      <c r="A6" s="97"/>
      <c r="B6" s="97"/>
      <c r="C6" s="97"/>
      <c r="D6" s="97"/>
      <c r="E6" s="97"/>
      <c r="F6" s="97"/>
      <c r="J6" s="106"/>
      <c r="K6" s="106"/>
      <c r="L6" s="96"/>
      <c r="M6" s="106"/>
      <c r="N6" s="106"/>
      <c r="X6" s="97"/>
      <c r="Y6" s="97"/>
      <c r="Z6" s="97"/>
      <c r="AA6" s="97"/>
      <c r="AB6" s="97"/>
      <c r="AC6" s="97"/>
      <c r="AD6" s="97"/>
    </row>
    <row r="7" spans="1:30" s="107" customFormat="1" ht="13.2" x14ac:dyDescent="0.25">
      <c r="A7" s="153" t="s">
        <v>56</v>
      </c>
      <c r="B7" s="154"/>
      <c r="C7" s="154"/>
      <c r="D7" s="154"/>
      <c r="E7" s="154"/>
      <c r="F7" s="157"/>
      <c r="G7" s="158"/>
      <c r="I7" s="153" t="s">
        <v>136</v>
      </c>
      <c r="J7" s="154"/>
      <c r="K7" s="154"/>
      <c r="L7" s="154"/>
      <c r="M7" s="154"/>
      <c r="N7" s="157"/>
      <c r="O7" s="158"/>
      <c r="Q7" s="153" t="s">
        <v>135</v>
      </c>
      <c r="R7" s="154"/>
      <c r="S7" s="154"/>
      <c r="T7" s="154"/>
      <c r="U7" s="154"/>
      <c r="V7" s="157"/>
      <c r="W7" s="158"/>
      <c r="X7" s="97"/>
      <c r="Y7" s="97"/>
      <c r="Z7" s="97"/>
      <c r="AA7" s="97"/>
      <c r="AB7" s="97"/>
      <c r="AC7" s="97"/>
      <c r="AD7" s="97"/>
    </row>
    <row r="8" spans="1:30" s="93" customFormat="1" ht="13.2" x14ac:dyDescent="0.25">
      <c r="A8" s="80" t="s">
        <v>59</v>
      </c>
      <c r="B8" s="126" t="s">
        <v>138</v>
      </c>
      <c r="C8" s="82" t="s">
        <v>60</v>
      </c>
      <c r="D8" s="127" t="s">
        <v>26</v>
      </c>
      <c r="E8" s="128" t="s">
        <v>40</v>
      </c>
      <c r="F8" s="82" t="s">
        <v>41</v>
      </c>
      <c r="G8" s="129" t="s">
        <v>57</v>
      </c>
      <c r="I8" s="80" t="s">
        <v>59</v>
      </c>
      <c r="J8" s="126" t="s">
        <v>138</v>
      </c>
      <c r="K8" s="82" t="s">
        <v>60</v>
      </c>
      <c r="L8" s="127" t="s">
        <v>26</v>
      </c>
      <c r="M8" s="128" t="s">
        <v>40</v>
      </c>
      <c r="N8" s="82" t="s">
        <v>41</v>
      </c>
      <c r="O8" s="129" t="s">
        <v>57</v>
      </c>
      <c r="Q8" s="80" t="s">
        <v>59</v>
      </c>
      <c r="R8" s="126" t="s">
        <v>138</v>
      </c>
      <c r="S8" s="82" t="s">
        <v>60</v>
      </c>
      <c r="T8" s="127" t="s">
        <v>26</v>
      </c>
      <c r="U8" s="128" t="s">
        <v>40</v>
      </c>
      <c r="V8" s="82" t="s">
        <v>41</v>
      </c>
      <c r="W8" s="129" t="s">
        <v>57</v>
      </c>
    </row>
    <row r="9" spans="1:30" s="107" customFormat="1" ht="13.2" x14ac:dyDescent="0.25">
      <c r="A9" s="130">
        <v>1</v>
      </c>
      <c r="B9" s="110" t="s">
        <v>137</v>
      </c>
      <c r="C9" s="151" t="s">
        <v>50</v>
      </c>
      <c r="D9" s="91">
        <v>3.3103448275861314</v>
      </c>
      <c r="E9" s="91">
        <v>0.19310344827579984</v>
      </c>
      <c r="F9" s="91">
        <f t="shared" ref="F9:F14" si="0">D9-E9</f>
        <v>3.1172413793103315</v>
      </c>
      <c r="G9" s="92">
        <f t="shared" ref="G9:G14" si="1">E9/D9*100</f>
        <v>5.8333333333315869</v>
      </c>
      <c r="I9" s="130">
        <v>1</v>
      </c>
      <c r="J9" s="110" t="s">
        <v>137</v>
      </c>
      <c r="K9" s="151" t="s">
        <v>50</v>
      </c>
      <c r="L9" s="91">
        <v>3.3103448275861314</v>
      </c>
      <c r="M9" s="91">
        <v>0.19310344827579984</v>
      </c>
      <c r="N9" s="91">
        <f>L9-M9</f>
        <v>3.1172413793103315</v>
      </c>
      <c r="O9" s="92">
        <f>M9/L9*100</f>
        <v>5.8333333333315869</v>
      </c>
      <c r="P9" s="131"/>
      <c r="Q9" s="130">
        <v>1</v>
      </c>
      <c r="R9" s="116" t="s">
        <v>37</v>
      </c>
      <c r="S9" s="151" t="s">
        <v>51</v>
      </c>
      <c r="T9" s="91">
        <v>4.1465459183332056</v>
      </c>
      <c r="U9" s="91">
        <v>0.6</v>
      </c>
      <c r="V9" s="91">
        <f>T9-U9</f>
        <v>3.5465459183332055</v>
      </c>
      <c r="W9" s="92">
        <f>U9/T9*100</f>
        <v>14.469874729885616</v>
      </c>
    </row>
    <row r="10" spans="1:30" s="107" customFormat="1" ht="13.2" x14ac:dyDescent="0.25">
      <c r="A10" s="132">
        <v>2</v>
      </c>
      <c r="B10" s="110" t="s">
        <v>137</v>
      </c>
      <c r="C10" s="152" t="s">
        <v>52</v>
      </c>
      <c r="D10" s="98">
        <v>3.4429956680232077</v>
      </c>
      <c r="E10" s="98">
        <v>0.38256242225173098</v>
      </c>
      <c r="F10" s="98">
        <f t="shared" si="0"/>
        <v>3.0604332457714767</v>
      </c>
      <c r="G10" s="99">
        <f t="shared" si="1"/>
        <v>11.111324530692157</v>
      </c>
      <c r="I10" s="132">
        <v>2</v>
      </c>
      <c r="J10" s="110" t="s">
        <v>137</v>
      </c>
      <c r="K10" s="152" t="s">
        <v>52</v>
      </c>
      <c r="L10" s="98">
        <v>3.4429956680232077</v>
      </c>
      <c r="M10" s="98">
        <v>0.38256242225173098</v>
      </c>
      <c r="N10" s="98">
        <f>L10-M10</f>
        <v>3.0604332457714767</v>
      </c>
      <c r="O10" s="99">
        <f>M10/L10*100</f>
        <v>11.111324530692157</v>
      </c>
      <c r="P10" s="131"/>
      <c r="Q10" s="133">
        <v>2</v>
      </c>
      <c r="R10" s="119" t="s">
        <v>37</v>
      </c>
      <c r="S10" s="134" t="s">
        <v>53</v>
      </c>
      <c r="T10" s="101">
        <v>3.7777565153567148</v>
      </c>
      <c r="U10" s="101">
        <v>0.3</v>
      </c>
      <c r="V10" s="101">
        <f>T10-U10</f>
        <v>3.4777565153567149</v>
      </c>
      <c r="W10" s="102">
        <f>U10/T10*100</f>
        <v>7.9412211660674608</v>
      </c>
    </row>
    <row r="11" spans="1:30" s="107" customFormat="1" ht="13.2" x14ac:dyDescent="0.25">
      <c r="A11" s="132">
        <v>3</v>
      </c>
      <c r="B11" s="110" t="s">
        <v>37</v>
      </c>
      <c r="C11" s="152" t="s">
        <v>51</v>
      </c>
      <c r="D11" s="98">
        <v>4.1465459183332056</v>
      </c>
      <c r="E11" s="98">
        <v>0.6</v>
      </c>
      <c r="F11" s="98">
        <f t="shared" si="0"/>
        <v>3.5465459183332055</v>
      </c>
      <c r="G11" s="99">
        <f t="shared" si="1"/>
        <v>14.469874729885616</v>
      </c>
      <c r="I11" s="132">
        <v>3</v>
      </c>
      <c r="J11" s="110" t="s">
        <v>137</v>
      </c>
      <c r="K11" s="152" t="s">
        <v>54</v>
      </c>
      <c r="L11" s="98">
        <v>3.6568525481936009</v>
      </c>
      <c r="M11" s="98">
        <v>0.1</v>
      </c>
      <c r="N11" s="98">
        <f>L11-M11</f>
        <v>3.5568525481936009</v>
      </c>
      <c r="O11" s="99">
        <f>M11/L11*100</f>
        <v>2.73459207561972</v>
      </c>
      <c r="P11" s="131"/>
      <c r="S11" s="90" t="s">
        <v>42</v>
      </c>
      <c r="T11" s="91">
        <f>AVERAGE(T9:T10)</f>
        <v>3.9621512168449602</v>
      </c>
      <c r="U11" s="91">
        <f>AVERAGE(U9:U10)</f>
        <v>0.44999999999999996</v>
      </c>
      <c r="V11" s="91">
        <f>AVERAGE(V9:V10)</f>
        <v>3.51215121684496</v>
      </c>
      <c r="W11" s="92">
        <f>AVERAGE(W9:W10)</f>
        <v>11.205547947976537</v>
      </c>
    </row>
    <row r="12" spans="1:30" s="107" customFormat="1" ht="13.2" x14ac:dyDescent="0.25">
      <c r="A12" s="132">
        <v>4</v>
      </c>
      <c r="B12" s="110" t="s">
        <v>137</v>
      </c>
      <c r="C12" s="152" t="s">
        <v>54</v>
      </c>
      <c r="D12" s="98">
        <v>3.6568525481936009</v>
      </c>
      <c r="E12" s="98">
        <v>0.1</v>
      </c>
      <c r="F12" s="98">
        <f t="shared" si="0"/>
        <v>3.5568525481936009</v>
      </c>
      <c r="G12" s="99">
        <f t="shared" si="1"/>
        <v>2.73459207561972</v>
      </c>
      <c r="I12" s="133">
        <v>4</v>
      </c>
      <c r="J12" s="134" t="s">
        <v>137</v>
      </c>
      <c r="K12" s="134" t="s">
        <v>55</v>
      </c>
      <c r="L12" s="101">
        <v>3.5816776184796395</v>
      </c>
      <c r="M12" s="101">
        <v>0.2</v>
      </c>
      <c r="N12" s="101">
        <f>L12-M12</f>
        <v>3.3816776184796393</v>
      </c>
      <c r="O12" s="102">
        <f>M12/L12*100</f>
        <v>5.583975480319654</v>
      </c>
      <c r="P12" s="131"/>
      <c r="Q12" s="131"/>
      <c r="R12" s="98"/>
      <c r="S12" s="95" t="s">
        <v>43</v>
      </c>
      <c r="T12" s="98">
        <f>STDEVP(T9:T10)</f>
        <v>0.18439470148824544</v>
      </c>
      <c r="U12" s="98">
        <f>STDEVP(U9:U10)</f>
        <v>0.15000000000000008</v>
      </c>
      <c r="V12" s="98">
        <f>STDEVP(V9:V10)</f>
        <v>3.4394701488245305E-2</v>
      </c>
      <c r="W12" s="99">
        <f>STDEVP(W9:W10)</f>
        <v>3.2643267819090811</v>
      </c>
    </row>
    <row r="13" spans="1:30" s="107" customFormat="1" ht="13.2" x14ac:dyDescent="0.25">
      <c r="A13" s="132">
        <v>5</v>
      </c>
      <c r="B13" s="110" t="s">
        <v>137</v>
      </c>
      <c r="C13" s="152" t="s">
        <v>55</v>
      </c>
      <c r="D13" s="98">
        <v>3.5816776184796395</v>
      </c>
      <c r="E13" s="98">
        <v>0.2</v>
      </c>
      <c r="F13" s="98">
        <f t="shared" si="0"/>
        <v>3.3816776184796393</v>
      </c>
      <c r="G13" s="99">
        <f t="shared" si="1"/>
        <v>5.583975480319654</v>
      </c>
      <c r="I13" s="131"/>
      <c r="K13" s="90" t="s">
        <v>42</v>
      </c>
      <c r="L13" s="91">
        <f>AVERAGE(L9:L12)</f>
        <v>3.4979676655706449</v>
      </c>
      <c r="M13" s="91">
        <f>AVERAGE(M9:M12)</f>
        <v>0.21891646763188272</v>
      </c>
      <c r="N13" s="91">
        <f>AVERAGE(N9:N12)</f>
        <v>3.2790511979387622</v>
      </c>
      <c r="O13" s="92">
        <f>AVERAGE(O9:O12)</f>
        <v>6.3158063549907792</v>
      </c>
      <c r="P13" s="131"/>
      <c r="S13" s="103" t="s">
        <v>44</v>
      </c>
      <c r="T13" s="98">
        <f>(MIN(T9:T10))</f>
        <v>3.7777565153567148</v>
      </c>
      <c r="U13" s="98">
        <f>(MIN(U9:U10))</f>
        <v>0.3</v>
      </c>
      <c r="V13" s="98">
        <f>(MIN(V9:V10))</f>
        <v>3.4777565153567149</v>
      </c>
      <c r="W13" s="99">
        <f>(MIN(W9:W10))</f>
        <v>7.9412211660674608</v>
      </c>
    </row>
    <row r="14" spans="1:30" s="107" customFormat="1" ht="13.2" x14ac:dyDescent="0.25">
      <c r="A14" s="133">
        <v>6</v>
      </c>
      <c r="B14" s="119" t="s">
        <v>37</v>
      </c>
      <c r="C14" s="134" t="s">
        <v>53</v>
      </c>
      <c r="D14" s="101">
        <v>3.7777565153567148</v>
      </c>
      <c r="E14" s="101">
        <v>0.3</v>
      </c>
      <c r="F14" s="101">
        <f t="shared" si="0"/>
        <v>3.4777565153567149</v>
      </c>
      <c r="G14" s="102">
        <f t="shared" si="1"/>
        <v>7.9412211660674608</v>
      </c>
      <c r="I14" s="131"/>
      <c r="K14" s="95" t="s">
        <v>43</v>
      </c>
      <c r="L14" s="98">
        <f>STDEVP(L9:L12)</f>
        <v>0.13273659253372361</v>
      </c>
      <c r="M14" s="98">
        <f>STDEVP(M9:M12)</f>
        <v>0.10240272146460709</v>
      </c>
      <c r="N14" s="98">
        <f>STDEVP(N9:N12)</f>
        <v>0.20104850087157305</v>
      </c>
      <c r="O14" s="99">
        <f>STDEVP(O9:O12)</f>
        <v>3.0245018984125434</v>
      </c>
      <c r="P14" s="131"/>
      <c r="S14" s="105" t="s">
        <v>45</v>
      </c>
      <c r="T14" s="101">
        <f>MAX(T9:T10)</f>
        <v>4.1465459183332056</v>
      </c>
      <c r="U14" s="101">
        <f>MAX(U9:U10)</f>
        <v>0.6</v>
      </c>
      <c r="V14" s="101">
        <f>MAX(V9:V10)</f>
        <v>3.5465459183332055</v>
      </c>
      <c r="W14" s="102">
        <f>MAX(W9:W10)</f>
        <v>14.469874729885616</v>
      </c>
    </row>
    <row r="15" spans="1:30" s="107" customFormat="1" ht="13.2" x14ac:dyDescent="0.25">
      <c r="A15" s="131"/>
      <c r="B15" s="131"/>
      <c r="C15" s="90" t="s">
        <v>42</v>
      </c>
      <c r="D15" s="91">
        <f>AVERAGE(D9:D14)</f>
        <v>3.6526955159954166</v>
      </c>
      <c r="E15" s="91">
        <f>AVERAGE(E9:E14)</f>
        <v>0.29594431175458852</v>
      </c>
      <c r="F15" s="91">
        <f>AVERAGE(F9:F14)</f>
        <v>3.3567512042408283</v>
      </c>
      <c r="G15" s="92">
        <f>AVERAGE(G9:G14)</f>
        <v>7.945720219319365</v>
      </c>
      <c r="I15" s="131"/>
      <c r="K15" s="103" t="s">
        <v>44</v>
      </c>
      <c r="L15" s="98">
        <f>(MIN(L9:L12))</f>
        <v>3.3103448275861314</v>
      </c>
      <c r="M15" s="98">
        <f>(MIN(M9:M12))</f>
        <v>0.1</v>
      </c>
      <c r="N15" s="98">
        <f>(MIN(N9:N12))</f>
        <v>3.0604332457714767</v>
      </c>
      <c r="O15" s="99">
        <f>(MIN(O9:O12))</f>
        <v>2.73459207561972</v>
      </c>
      <c r="P15" s="131"/>
      <c r="W15" s="131"/>
    </row>
    <row r="16" spans="1:30" s="107" customFormat="1" ht="13.2" x14ac:dyDescent="0.25">
      <c r="A16" s="131"/>
      <c r="B16" s="131"/>
      <c r="C16" s="95" t="s">
        <v>43</v>
      </c>
      <c r="D16" s="98">
        <f>STDEVP(D9:D14)</f>
        <v>0.26638547139705271</v>
      </c>
      <c r="E16" s="98">
        <f>STDEVP(E9:E14)</f>
        <v>0.16234979452596271</v>
      </c>
      <c r="F16" s="98">
        <f>STDEVP(F9:F14)</f>
        <v>0.19853441412168821</v>
      </c>
      <c r="G16" s="99">
        <f>STDEVP(G9:G14)</f>
        <v>3.868279894943587</v>
      </c>
      <c r="I16" s="131"/>
      <c r="K16" s="105" t="s">
        <v>45</v>
      </c>
      <c r="L16" s="101">
        <f>MAX(L9:L12)</f>
        <v>3.6568525481936009</v>
      </c>
      <c r="M16" s="101">
        <f>MAX(M9:M12)</f>
        <v>0.38256242225173098</v>
      </c>
      <c r="N16" s="101">
        <f>MAX(N9:N12)</f>
        <v>3.5568525481936009</v>
      </c>
      <c r="O16" s="102">
        <f>MAX(O9:O12)</f>
        <v>11.111324530692157</v>
      </c>
      <c r="P16" s="131"/>
      <c r="W16" s="131"/>
    </row>
    <row r="17" spans="1:23" s="107" customFormat="1" ht="13.2" x14ac:dyDescent="0.25">
      <c r="A17" s="131"/>
      <c r="B17" s="131"/>
      <c r="C17" s="103" t="s">
        <v>44</v>
      </c>
      <c r="D17" s="98">
        <f>(MIN(D9:D14))</f>
        <v>3.3103448275861314</v>
      </c>
      <c r="E17" s="98">
        <f>(MIN(E9:E14))</f>
        <v>0.1</v>
      </c>
      <c r="F17" s="98">
        <f>(MIN(F9:F14))</f>
        <v>3.0604332457714767</v>
      </c>
      <c r="G17" s="99">
        <f>(MIN(G9:G14))</f>
        <v>2.73459207561972</v>
      </c>
      <c r="I17" s="131"/>
      <c r="P17" s="131"/>
      <c r="Q17" s="131"/>
      <c r="R17" s="131"/>
      <c r="S17" s="131"/>
      <c r="T17" s="131"/>
      <c r="U17" s="131"/>
      <c r="V17" s="131"/>
      <c r="W17" s="131"/>
    </row>
    <row r="18" spans="1:23" s="107" customFormat="1" ht="13.2" x14ac:dyDescent="0.25">
      <c r="A18" s="131"/>
      <c r="B18" s="131"/>
      <c r="C18" s="105" t="s">
        <v>45</v>
      </c>
      <c r="D18" s="101">
        <f>MAX(D9:D14)</f>
        <v>4.1465459183332056</v>
      </c>
      <c r="E18" s="101">
        <f>MAX(E9:E14)</f>
        <v>0.6</v>
      </c>
      <c r="F18" s="101">
        <f>MAX(F9:F14)</f>
        <v>3.5568525481936009</v>
      </c>
      <c r="G18" s="102">
        <f>MAX(G9:G14)</f>
        <v>14.469874729885616</v>
      </c>
      <c r="I18" s="131"/>
      <c r="M18" s="131"/>
      <c r="P18" s="131"/>
      <c r="Q18" s="131"/>
      <c r="R18" s="131"/>
      <c r="S18" s="131"/>
      <c r="T18" s="131"/>
      <c r="U18" s="131"/>
      <c r="V18" s="131"/>
      <c r="W18" s="131"/>
    </row>
    <row r="19" spans="1:23" s="72" customFormat="1" x14ac:dyDescent="0.3">
      <c r="A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</row>
    <row r="20" spans="1:23" s="72" customFormat="1" x14ac:dyDescent="0.3">
      <c r="A20" s="73"/>
      <c r="B20" s="73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</row>
    <row r="21" spans="1:23" s="72" customFormat="1" x14ac:dyDescent="0.3"/>
  </sheetData>
  <mergeCells count="3">
    <mergeCell ref="A7:G7"/>
    <mergeCell ref="I7:O7"/>
    <mergeCell ref="Q7:W7"/>
  </mergeCells>
  <phoneticPr fontId="1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102"/>
  <sheetViews>
    <sheetView workbookViewId="0"/>
  </sheetViews>
  <sheetFormatPr defaultRowHeight="13.2" x14ac:dyDescent="0.25"/>
  <cols>
    <col min="1" max="1" width="8.21875" style="8" customWidth="1"/>
    <col min="2" max="2" width="13.109375" style="8" customWidth="1"/>
    <col min="3" max="3" width="8.88671875" style="8"/>
    <col min="4" max="5" width="7.33203125" style="8" bestFit="1" customWidth="1"/>
    <col min="6" max="6" width="12.33203125" style="8" bestFit="1" customWidth="1"/>
    <col min="7" max="7" width="10.21875" style="8" bestFit="1" customWidth="1"/>
    <col min="8" max="8" width="2.21875" style="9" customWidth="1"/>
    <col min="9" max="9" width="8.21875" style="9" bestFit="1" customWidth="1"/>
    <col min="10" max="10" width="10.77734375" style="9" customWidth="1"/>
    <col min="11" max="11" width="8.88671875" style="10" bestFit="1"/>
    <col min="12" max="12" width="7.33203125" style="10" bestFit="1" customWidth="1"/>
    <col min="13" max="13" width="7.33203125" style="11" bestFit="1" customWidth="1"/>
    <col min="14" max="14" width="12.33203125" style="10" bestFit="1" customWidth="1"/>
    <col min="15" max="15" width="10.21875" style="10" bestFit="1" customWidth="1"/>
    <col min="16" max="16" width="1.88671875" style="9" customWidth="1"/>
    <col min="17" max="17" width="8.21875" style="9" bestFit="1" customWidth="1"/>
    <col min="18" max="18" width="13.109375" style="9" customWidth="1"/>
    <col min="19" max="19" width="7.88671875" style="9" customWidth="1"/>
    <col min="20" max="21" width="7.33203125" style="9" bestFit="1" customWidth="1"/>
    <col min="22" max="22" width="12.33203125" style="9" bestFit="1" customWidth="1"/>
    <col min="23" max="23" width="10.21875" style="9" bestFit="1" customWidth="1"/>
    <col min="24" max="24" width="2" style="9" customWidth="1"/>
    <col min="25" max="25" width="8.21875" style="8" bestFit="1" customWidth="1"/>
    <col min="26" max="26" width="10.77734375" style="8" customWidth="1"/>
    <col min="27" max="27" width="7.88671875" style="8" bestFit="1" customWidth="1"/>
    <col min="28" max="29" width="7.33203125" style="8" bestFit="1" customWidth="1"/>
    <col min="30" max="30" width="12.33203125" style="8" bestFit="1" customWidth="1"/>
    <col min="31" max="31" width="10.21875" style="8" bestFit="1" customWidth="1"/>
    <col min="32" max="32" width="1.88671875" style="9" customWidth="1"/>
    <col min="33" max="33" width="8.21875" style="9" bestFit="1" customWidth="1"/>
    <col min="34" max="34" width="7.5546875" style="9" customWidth="1"/>
    <col min="35" max="35" width="7.88671875" style="9" bestFit="1" customWidth="1"/>
    <col min="36" max="37" width="7.33203125" style="9" bestFit="1" customWidth="1"/>
    <col min="38" max="38" width="12.33203125" style="9" bestFit="1" customWidth="1"/>
    <col min="39" max="39" width="10.21875" style="9" bestFit="1" customWidth="1"/>
    <col min="40" max="16384" width="8.88671875" style="9"/>
  </cols>
  <sheetData>
    <row r="1" spans="1:39" ht="16.2" x14ac:dyDescent="0.25">
      <c r="A1" s="136" t="s">
        <v>155</v>
      </c>
    </row>
    <row r="2" spans="1:39" ht="7.2" customHeight="1" x14ac:dyDescent="0.25">
      <c r="A2" s="28"/>
    </row>
    <row r="3" spans="1:39" s="138" customFormat="1" ht="15.6" x14ac:dyDescent="0.25">
      <c r="A3" s="121" t="s">
        <v>154</v>
      </c>
      <c r="B3" s="137"/>
      <c r="C3" s="137"/>
      <c r="D3" s="137"/>
      <c r="E3" s="137"/>
      <c r="F3" s="137"/>
      <c r="G3" s="137"/>
      <c r="K3" s="139"/>
      <c r="L3" s="139"/>
      <c r="M3" s="140"/>
      <c r="N3" s="139"/>
      <c r="O3" s="139"/>
      <c r="Y3" s="137"/>
      <c r="Z3" s="137"/>
      <c r="AA3" s="137"/>
      <c r="AB3" s="137"/>
      <c r="AC3" s="137"/>
      <c r="AD3" s="137"/>
      <c r="AE3" s="137"/>
    </row>
    <row r="4" spans="1:39" s="138" customFormat="1" ht="7.95" customHeight="1" x14ac:dyDescent="0.25">
      <c r="A4" s="121"/>
      <c r="B4" s="137"/>
      <c r="C4" s="137"/>
      <c r="D4" s="137"/>
      <c r="E4" s="137"/>
      <c r="F4" s="137"/>
      <c r="G4" s="137"/>
      <c r="K4" s="139"/>
      <c r="L4" s="139"/>
      <c r="M4" s="140"/>
      <c r="N4" s="139"/>
      <c r="O4" s="139"/>
      <c r="Y4" s="137"/>
      <c r="Z4" s="137"/>
      <c r="AA4" s="137"/>
      <c r="AB4" s="137"/>
      <c r="AC4" s="137"/>
      <c r="AD4" s="137"/>
      <c r="AE4" s="137"/>
    </row>
    <row r="5" spans="1:39" x14ac:dyDescent="0.25">
      <c r="A5" s="29" t="s">
        <v>132</v>
      </c>
    </row>
    <row r="6" spans="1:39" ht="7.95" customHeight="1" x14ac:dyDescent="0.25">
      <c r="A6" s="29"/>
    </row>
    <row r="7" spans="1:39" ht="14.4" x14ac:dyDescent="0.3">
      <c r="A7" s="159" t="s">
        <v>39</v>
      </c>
      <c r="B7" s="160"/>
      <c r="C7" s="160"/>
      <c r="D7" s="160"/>
      <c r="E7" s="160"/>
      <c r="F7" s="161"/>
      <c r="G7" s="162"/>
      <c r="I7" s="159" t="s">
        <v>144</v>
      </c>
      <c r="J7" s="160"/>
      <c r="K7" s="160"/>
      <c r="L7" s="160"/>
      <c r="M7" s="160"/>
      <c r="N7" s="161"/>
      <c r="O7" s="162"/>
      <c r="Q7" s="159" t="s">
        <v>146</v>
      </c>
      <c r="R7" s="160"/>
      <c r="S7" s="160"/>
      <c r="T7" s="160"/>
      <c r="U7" s="160"/>
      <c r="V7" s="161"/>
      <c r="W7" s="162"/>
      <c r="Y7" s="159" t="s">
        <v>147</v>
      </c>
      <c r="Z7" s="160"/>
      <c r="AA7" s="160"/>
      <c r="AB7" s="160"/>
      <c r="AC7" s="160"/>
      <c r="AD7" s="161"/>
      <c r="AE7" s="162"/>
      <c r="AG7" s="159" t="s">
        <v>148</v>
      </c>
      <c r="AH7" s="160"/>
      <c r="AI7" s="160"/>
      <c r="AJ7" s="160"/>
      <c r="AK7" s="160"/>
      <c r="AL7" s="161"/>
      <c r="AM7" s="162"/>
    </row>
    <row r="8" spans="1:39" ht="13.8" x14ac:dyDescent="0.3">
      <c r="A8" s="30" t="s">
        <v>59</v>
      </c>
      <c r="B8" s="122" t="s">
        <v>138</v>
      </c>
      <c r="C8" s="31" t="s">
        <v>60</v>
      </c>
      <c r="D8" s="32" t="s">
        <v>26</v>
      </c>
      <c r="E8" s="33" t="s">
        <v>40</v>
      </c>
      <c r="F8" s="31" t="s">
        <v>41</v>
      </c>
      <c r="G8" s="34" t="s">
        <v>57</v>
      </c>
      <c r="I8" s="30" t="s">
        <v>59</v>
      </c>
      <c r="J8" s="122" t="s">
        <v>138</v>
      </c>
      <c r="K8" s="31" t="s">
        <v>60</v>
      </c>
      <c r="L8" s="32" t="s">
        <v>26</v>
      </c>
      <c r="M8" s="33" t="s">
        <v>40</v>
      </c>
      <c r="N8" s="31" t="s">
        <v>41</v>
      </c>
      <c r="O8" s="34" t="s">
        <v>57</v>
      </c>
      <c r="Q8" s="30" t="s">
        <v>59</v>
      </c>
      <c r="R8" s="122" t="s">
        <v>138</v>
      </c>
      <c r="S8" s="31" t="s">
        <v>60</v>
      </c>
      <c r="T8" s="32" t="s">
        <v>26</v>
      </c>
      <c r="U8" s="33" t="s">
        <v>40</v>
      </c>
      <c r="V8" s="31" t="s">
        <v>41</v>
      </c>
      <c r="W8" s="34" t="s">
        <v>57</v>
      </c>
      <c r="Y8" s="30" t="s">
        <v>59</v>
      </c>
      <c r="Z8" s="122" t="s">
        <v>138</v>
      </c>
      <c r="AA8" s="31" t="s">
        <v>60</v>
      </c>
      <c r="AB8" s="32" t="s">
        <v>26</v>
      </c>
      <c r="AC8" s="33" t="s">
        <v>40</v>
      </c>
      <c r="AD8" s="31" t="s">
        <v>41</v>
      </c>
      <c r="AE8" s="34" t="s">
        <v>57</v>
      </c>
      <c r="AG8" s="30" t="s">
        <v>59</v>
      </c>
      <c r="AH8" s="122" t="s">
        <v>138</v>
      </c>
      <c r="AI8" s="31" t="s">
        <v>60</v>
      </c>
      <c r="AJ8" s="32" t="s">
        <v>26</v>
      </c>
      <c r="AK8" s="33" t="s">
        <v>40</v>
      </c>
      <c r="AL8" s="31" t="s">
        <v>41</v>
      </c>
      <c r="AM8" s="34" t="s">
        <v>57</v>
      </c>
    </row>
    <row r="9" spans="1:39" ht="14.4" x14ac:dyDescent="0.3">
      <c r="A9" s="35">
        <v>1</v>
      </c>
      <c r="B9" s="75" t="s">
        <v>37</v>
      </c>
      <c r="C9" s="75" t="s">
        <v>0</v>
      </c>
      <c r="D9" s="14">
        <v>4.1970383070572712</v>
      </c>
      <c r="E9" s="15">
        <v>0.21595614621582881</v>
      </c>
      <c r="F9" s="15">
        <f>D9-E9</f>
        <v>3.9810821608414422</v>
      </c>
      <c r="G9" s="36">
        <f>E9/D9*100</f>
        <v>5.145441390246571</v>
      </c>
      <c r="I9" s="35">
        <v>1</v>
      </c>
      <c r="J9" s="75" t="s">
        <v>37</v>
      </c>
      <c r="K9" s="75" t="s">
        <v>0</v>
      </c>
      <c r="L9" s="14">
        <v>4.1970383070572712</v>
      </c>
      <c r="M9" s="15">
        <v>0.21595614621582881</v>
      </c>
      <c r="N9" s="15">
        <f>L9-M9</f>
        <v>3.9810821608414422</v>
      </c>
      <c r="O9" s="36">
        <f>M9/L9*100</f>
        <v>5.145441390246571</v>
      </c>
      <c r="Q9" s="37">
        <v>1</v>
      </c>
      <c r="R9" s="143" t="s">
        <v>145</v>
      </c>
      <c r="S9" s="144" t="s">
        <v>7</v>
      </c>
      <c r="T9" s="14">
        <v>7</v>
      </c>
      <c r="U9" s="17">
        <v>0.90408606495282484</v>
      </c>
      <c r="V9" s="15">
        <f t="shared" ref="V9:V18" si="0">T9-U9</f>
        <v>6.0959139350471752</v>
      </c>
      <c r="W9" s="36">
        <f t="shared" ref="W9:W18" si="1">U9/T9*100</f>
        <v>12.915515213611783</v>
      </c>
      <c r="Y9" s="55">
        <v>1</v>
      </c>
      <c r="Z9" s="147" t="s">
        <v>37</v>
      </c>
      <c r="AA9" s="147" t="s">
        <v>27</v>
      </c>
      <c r="AB9" s="56">
        <v>4.0139638554978321</v>
      </c>
      <c r="AC9" s="56">
        <v>0.35115802603817303</v>
      </c>
      <c r="AD9" s="64">
        <f t="shared" ref="AD9:AD15" si="2">AB9-AC9</f>
        <v>3.6628058294596588</v>
      </c>
      <c r="AE9" s="57">
        <f t="shared" ref="AE9:AE15" si="3">AC9/AB9*100</f>
        <v>8.7484102667541492</v>
      </c>
      <c r="AG9" s="43">
        <v>1</v>
      </c>
      <c r="AH9" s="149" t="s">
        <v>48</v>
      </c>
      <c r="AI9" s="149" t="s">
        <v>34</v>
      </c>
      <c r="AJ9" s="66">
        <v>6.2831959430143751</v>
      </c>
      <c r="AK9" s="66">
        <v>3.3990791203768964</v>
      </c>
      <c r="AL9" s="67">
        <f>AJ9-AK9</f>
        <v>2.8841168226374787</v>
      </c>
      <c r="AM9" s="68">
        <f>AK9/AJ9*100</f>
        <v>54.097932822801354</v>
      </c>
    </row>
    <row r="10" spans="1:39" ht="14.4" x14ac:dyDescent="0.3">
      <c r="A10" s="37">
        <v>2</v>
      </c>
      <c r="B10" s="75" t="s">
        <v>37</v>
      </c>
      <c r="C10" s="75" t="s">
        <v>1</v>
      </c>
      <c r="D10" s="14">
        <v>5.0047567798144676</v>
      </c>
      <c r="E10" s="17">
        <v>0.29045936798994254</v>
      </c>
      <c r="F10" s="15">
        <f t="shared" ref="F10:F35" si="4">D10-E10</f>
        <v>4.7142974118245249</v>
      </c>
      <c r="G10" s="36">
        <f t="shared" ref="G10:G35" si="5">E10/D10*100</f>
        <v>5.8036660075359388</v>
      </c>
      <c r="I10" s="37">
        <v>2</v>
      </c>
      <c r="J10" s="75" t="s">
        <v>37</v>
      </c>
      <c r="K10" s="75" t="s">
        <v>1</v>
      </c>
      <c r="L10" s="14">
        <v>5.0047567798144676</v>
      </c>
      <c r="M10" s="17">
        <v>0.29045936798994254</v>
      </c>
      <c r="N10" s="15">
        <f t="shared" ref="N10:N15" si="6">L10-M10</f>
        <v>4.7142974118245249</v>
      </c>
      <c r="O10" s="36">
        <f t="shared" ref="O10:O15" si="7">M10/L10*100</f>
        <v>5.8036660075359388</v>
      </c>
      <c r="Q10" s="37">
        <v>2</v>
      </c>
      <c r="R10" s="143" t="s">
        <v>145</v>
      </c>
      <c r="S10" s="144" t="s">
        <v>11</v>
      </c>
      <c r="T10" s="14">
        <v>5.3709108261830787</v>
      </c>
      <c r="U10" s="17">
        <v>0.35353901996365567</v>
      </c>
      <c r="V10" s="15">
        <f t="shared" si="0"/>
        <v>5.0173718062194226</v>
      </c>
      <c r="W10" s="36">
        <f t="shared" si="1"/>
        <v>6.5824779335408117</v>
      </c>
      <c r="Y10" s="58">
        <v>2</v>
      </c>
      <c r="Z10" s="75" t="s">
        <v>150</v>
      </c>
      <c r="AA10" s="123" t="s">
        <v>28</v>
      </c>
      <c r="AB10" s="59">
        <v>5.115633754000898</v>
      </c>
      <c r="AC10" s="60">
        <v>0.92339335039772208</v>
      </c>
      <c r="AD10" s="15">
        <f t="shared" si="2"/>
        <v>4.1922404036031757</v>
      </c>
      <c r="AE10" s="61">
        <f t="shared" si="3"/>
        <v>18.050419455371355</v>
      </c>
      <c r="AG10" s="65">
        <v>2</v>
      </c>
      <c r="AH10" s="150" t="s">
        <v>48</v>
      </c>
      <c r="AI10" s="150" t="s">
        <v>35</v>
      </c>
      <c r="AJ10" s="69">
        <v>9.9417298056019057</v>
      </c>
      <c r="AK10" s="69">
        <v>4.9972434272253947</v>
      </c>
      <c r="AL10" s="70">
        <f>AJ10-AK10</f>
        <v>4.9444863783765109</v>
      </c>
      <c r="AM10" s="71">
        <f>AK10/AJ10*100</f>
        <v>50.265331335091986</v>
      </c>
    </row>
    <row r="11" spans="1:39" ht="14.4" x14ac:dyDescent="0.3">
      <c r="A11" s="37">
        <v>3</v>
      </c>
      <c r="B11" s="75" t="s">
        <v>37</v>
      </c>
      <c r="C11" s="75" t="s">
        <v>2</v>
      </c>
      <c r="D11" s="14">
        <v>5.2591996445293105</v>
      </c>
      <c r="E11" s="20">
        <v>0.29045936798994254</v>
      </c>
      <c r="F11" s="15">
        <f t="shared" si="4"/>
        <v>4.9687402765393678</v>
      </c>
      <c r="G11" s="36">
        <f t="shared" si="5"/>
        <v>5.5228815717631532</v>
      </c>
      <c r="I11" s="37">
        <v>3</v>
      </c>
      <c r="J11" s="75" t="s">
        <v>37</v>
      </c>
      <c r="K11" s="75" t="s">
        <v>2</v>
      </c>
      <c r="L11" s="14">
        <v>5.2591996445293105</v>
      </c>
      <c r="M11" s="20">
        <v>0.29045936798994254</v>
      </c>
      <c r="N11" s="15">
        <f t="shared" si="6"/>
        <v>4.9687402765393678</v>
      </c>
      <c r="O11" s="36">
        <f t="shared" si="7"/>
        <v>5.5228815717631532</v>
      </c>
      <c r="Q11" s="35">
        <v>3</v>
      </c>
      <c r="R11" s="143" t="s">
        <v>145</v>
      </c>
      <c r="S11" s="144" t="s">
        <v>12</v>
      </c>
      <c r="T11" s="14">
        <v>5.25</v>
      </c>
      <c r="U11" s="17">
        <v>0.502</v>
      </c>
      <c r="V11" s="15">
        <f t="shared" si="0"/>
        <v>4.7480000000000002</v>
      </c>
      <c r="W11" s="36">
        <f t="shared" si="1"/>
        <v>9.5619047619047617</v>
      </c>
      <c r="Y11" s="58">
        <v>3</v>
      </c>
      <c r="Z11" s="75" t="s">
        <v>151</v>
      </c>
      <c r="AA11" s="123" t="s">
        <v>29</v>
      </c>
      <c r="AB11" s="59">
        <v>5.6586157287078329</v>
      </c>
      <c r="AC11" s="60">
        <v>1.5355356708549761</v>
      </c>
      <c r="AD11" s="15">
        <f t="shared" si="2"/>
        <v>4.1230800578528566</v>
      </c>
      <c r="AE11" s="61">
        <f t="shared" si="3"/>
        <v>27.136242227312753</v>
      </c>
      <c r="AG11" s="8"/>
      <c r="AH11" s="53"/>
      <c r="AI11" s="43" t="s">
        <v>42</v>
      </c>
      <c r="AJ11" s="56">
        <f>AVERAGE(AJ9:AJ10)</f>
        <v>8.1124628743081395</v>
      </c>
      <c r="AK11" s="56">
        <f>AVERAGE(AK9:AK10)</f>
        <v>4.198161273801146</v>
      </c>
      <c r="AL11" s="56">
        <f>AVERAGE(AL9:AL10)</f>
        <v>3.9143016005069948</v>
      </c>
      <c r="AM11" s="57">
        <f>AVERAGE(AM9:AM10)</f>
        <v>52.18163207894667</v>
      </c>
    </row>
    <row r="12" spans="1:39" ht="14.4" x14ac:dyDescent="0.3">
      <c r="A12" s="35">
        <v>4</v>
      </c>
      <c r="B12" s="75" t="s">
        <v>37</v>
      </c>
      <c r="C12" s="75" t="s">
        <v>3</v>
      </c>
      <c r="D12" s="14">
        <v>4.6047720552739513</v>
      </c>
      <c r="E12" s="17">
        <v>0.23200000000000001</v>
      </c>
      <c r="F12" s="15">
        <f t="shared" si="4"/>
        <v>4.3727720552739511</v>
      </c>
      <c r="G12" s="36">
        <f t="shared" si="5"/>
        <v>5.0382515619700454</v>
      </c>
      <c r="I12" s="35">
        <v>4</v>
      </c>
      <c r="J12" s="75" t="s">
        <v>37</v>
      </c>
      <c r="K12" s="75" t="s">
        <v>3</v>
      </c>
      <c r="L12" s="14">
        <v>4.6047720552739513</v>
      </c>
      <c r="M12" s="17">
        <v>0.23200000000000001</v>
      </c>
      <c r="N12" s="15">
        <f t="shared" si="6"/>
        <v>4.3727720552739511</v>
      </c>
      <c r="O12" s="36">
        <f t="shared" si="7"/>
        <v>5.0382515619700454</v>
      </c>
      <c r="Q12" s="37">
        <v>4</v>
      </c>
      <c r="R12" s="143" t="s">
        <v>145</v>
      </c>
      <c r="S12" s="144" t="s">
        <v>14</v>
      </c>
      <c r="T12" s="14">
        <v>5.4235534348732521</v>
      </c>
      <c r="U12" s="20">
        <v>0.67700000000000005</v>
      </c>
      <c r="V12" s="15">
        <f t="shared" si="0"/>
        <v>4.7465534348732525</v>
      </c>
      <c r="W12" s="36">
        <f t="shared" si="1"/>
        <v>12.482591130141994</v>
      </c>
      <c r="Y12" s="58">
        <v>4</v>
      </c>
      <c r="Z12" s="123" t="s">
        <v>46</v>
      </c>
      <c r="AA12" s="123" t="s">
        <v>30</v>
      </c>
      <c r="AB12" s="59">
        <v>1.4216063638696097</v>
      </c>
      <c r="AC12" s="59">
        <v>0.66821424718050415</v>
      </c>
      <c r="AD12" s="15">
        <f t="shared" si="2"/>
        <v>0.75339211668910555</v>
      </c>
      <c r="AE12" s="61">
        <f t="shared" si="3"/>
        <v>47.004168253835495</v>
      </c>
      <c r="AG12" s="8"/>
      <c r="AH12" s="53"/>
      <c r="AI12" s="46" t="s">
        <v>43</v>
      </c>
      <c r="AJ12" s="59">
        <f>(STDEVP(AJ9:AJ10))</f>
        <v>1.8292669312937662</v>
      </c>
      <c r="AK12" s="59">
        <f>(STDEVP(AK9:AK10))</f>
        <v>0.79908215342424815</v>
      </c>
      <c r="AL12" s="59">
        <f>(STDEVP(AL9:AL10))</f>
        <v>1.030184777869517</v>
      </c>
      <c r="AM12" s="61">
        <f>(STDEVP(AM9:AM10))</f>
        <v>1.9163007438546842</v>
      </c>
    </row>
    <row r="13" spans="1:39" ht="14.4" x14ac:dyDescent="0.3">
      <c r="A13" s="37">
        <v>5</v>
      </c>
      <c r="B13" s="75" t="s">
        <v>37</v>
      </c>
      <c r="C13" s="75" t="s">
        <v>4</v>
      </c>
      <c r="D13" s="14">
        <v>3.4100959010363892</v>
      </c>
      <c r="E13" s="14">
        <v>0.19362604008592577</v>
      </c>
      <c r="F13" s="15">
        <f t="shared" si="4"/>
        <v>3.2164698609504634</v>
      </c>
      <c r="G13" s="36">
        <f t="shared" si="5"/>
        <v>5.6780233079978588</v>
      </c>
      <c r="I13" s="37">
        <v>5</v>
      </c>
      <c r="J13" s="75" t="s">
        <v>37</v>
      </c>
      <c r="K13" s="75" t="s">
        <v>4</v>
      </c>
      <c r="L13" s="14">
        <v>3.4100959010363892</v>
      </c>
      <c r="M13" s="14">
        <v>0.19362604008592577</v>
      </c>
      <c r="N13" s="15">
        <f t="shared" si="6"/>
        <v>3.2164698609504634</v>
      </c>
      <c r="O13" s="36">
        <f t="shared" si="7"/>
        <v>5.6780233079978588</v>
      </c>
      <c r="Q13" s="37">
        <v>5</v>
      </c>
      <c r="R13" s="143" t="s">
        <v>145</v>
      </c>
      <c r="S13" s="144" t="s">
        <v>15</v>
      </c>
      <c r="T13" s="14">
        <v>5.4469624558620033</v>
      </c>
      <c r="U13" s="17">
        <v>0.56060926591919857</v>
      </c>
      <c r="V13" s="15">
        <f t="shared" si="0"/>
        <v>4.8863531899428043</v>
      </c>
      <c r="W13" s="36">
        <f t="shared" si="1"/>
        <v>10.292144850674942</v>
      </c>
      <c r="Y13" s="58">
        <v>5</v>
      </c>
      <c r="Z13" s="123" t="s">
        <v>47</v>
      </c>
      <c r="AA13" s="123" t="s">
        <v>31</v>
      </c>
      <c r="AB13" s="59">
        <v>4.0225100082804381</v>
      </c>
      <c r="AC13" s="59">
        <v>0.50939450636915407</v>
      </c>
      <c r="AD13" s="15">
        <f t="shared" si="2"/>
        <v>3.5131155019112841</v>
      </c>
      <c r="AE13" s="61">
        <f t="shared" si="3"/>
        <v>12.66359823395225</v>
      </c>
      <c r="AG13" s="8"/>
      <c r="AH13" s="53"/>
      <c r="AI13" s="48" t="s">
        <v>44</v>
      </c>
      <c r="AJ13" s="59">
        <f>(MIN(AJ9:AJ10))</f>
        <v>6.2831959430143751</v>
      </c>
      <c r="AK13" s="59">
        <f>(MIN(AK9:AK10))</f>
        <v>3.3990791203768964</v>
      </c>
      <c r="AL13" s="59">
        <f>(MIN(AL9:AL10))</f>
        <v>2.8841168226374787</v>
      </c>
      <c r="AM13" s="61">
        <f>(MIN(AM9:AM10))</f>
        <v>50.265331335091986</v>
      </c>
    </row>
    <row r="14" spans="1:39" ht="14.4" x14ac:dyDescent="0.3">
      <c r="A14" s="37">
        <v>6</v>
      </c>
      <c r="B14" s="75" t="s">
        <v>37</v>
      </c>
      <c r="C14" s="75" t="s">
        <v>5</v>
      </c>
      <c r="D14" s="14">
        <v>5.135816804408444</v>
      </c>
      <c r="E14" s="17">
        <v>0.27528548123970653</v>
      </c>
      <c r="F14" s="15">
        <f t="shared" si="4"/>
        <v>4.8605313231687379</v>
      </c>
      <c r="G14" s="36">
        <f t="shared" si="5"/>
        <v>5.3601109954585811</v>
      </c>
      <c r="I14" s="37">
        <v>6</v>
      </c>
      <c r="J14" s="75" t="s">
        <v>37</v>
      </c>
      <c r="K14" s="75" t="s">
        <v>5</v>
      </c>
      <c r="L14" s="14">
        <v>5.135816804408444</v>
      </c>
      <c r="M14" s="17">
        <v>0.27528548123970653</v>
      </c>
      <c r="N14" s="15">
        <f t="shared" si="6"/>
        <v>4.8605313231687379</v>
      </c>
      <c r="O14" s="36">
        <f t="shared" si="7"/>
        <v>5.3601109954585811</v>
      </c>
      <c r="Q14" s="37">
        <v>6</v>
      </c>
      <c r="R14" s="143" t="s">
        <v>145</v>
      </c>
      <c r="S14" s="144" t="s">
        <v>17</v>
      </c>
      <c r="T14" s="14">
        <v>6.5231904789313955</v>
      </c>
      <c r="U14" s="17">
        <v>1.2646235050312149</v>
      </c>
      <c r="V14" s="15">
        <f t="shared" si="0"/>
        <v>5.2585669739001801</v>
      </c>
      <c r="W14" s="36">
        <f t="shared" si="1"/>
        <v>19.386579452427409</v>
      </c>
      <c r="Y14" s="58">
        <v>6</v>
      </c>
      <c r="Z14" s="123" t="s">
        <v>137</v>
      </c>
      <c r="AA14" s="123" t="s">
        <v>32</v>
      </c>
      <c r="AB14" s="59">
        <v>4.3502558549352921</v>
      </c>
      <c r="AC14" s="59">
        <v>0.43653294330946446</v>
      </c>
      <c r="AD14" s="15">
        <f t="shared" si="2"/>
        <v>3.9137229116258276</v>
      </c>
      <c r="AE14" s="61">
        <f t="shared" si="3"/>
        <v>10.034649865805598</v>
      </c>
      <c r="AG14" s="8"/>
      <c r="AH14" s="53"/>
      <c r="AI14" s="49" t="s">
        <v>45</v>
      </c>
      <c r="AJ14" s="54">
        <f>(MAX(AJ9:AJ10))</f>
        <v>9.9417298056019057</v>
      </c>
      <c r="AK14" s="54">
        <f>(MAX(AK9:AK10))</f>
        <v>4.9972434272253947</v>
      </c>
      <c r="AL14" s="54">
        <f>(MAX(AL9:AL10))</f>
        <v>4.9444863783765109</v>
      </c>
      <c r="AM14" s="63">
        <f>(MAX(AM9:AM10))</f>
        <v>54.097932822801354</v>
      </c>
    </row>
    <row r="15" spans="1:39" ht="14.4" x14ac:dyDescent="0.3">
      <c r="A15" s="35">
        <v>7</v>
      </c>
      <c r="B15" s="75" t="s">
        <v>37</v>
      </c>
      <c r="C15" s="75" t="s">
        <v>6</v>
      </c>
      <c r="D15" s="14">
        <v>4.7044141204645724</v>
      </c>
      <c r="E15" s="17">
        <v>0.52881115053586836</v>
      </c>
      <c r="F15" s="15">
        <f t="shared" si="4"/>
        <v>4.1756029699287041</v>
      </c>
      <c r="G15" s="36">
        <f t="shared" si="5"/>
        <v>11.240744054302068</v>
      </c>
      <c r="I15" s="35">
        <v>7</v>
      </c>
      <c r="J15" s="75" t="s">
        <v>37</v>
      </c>
      <c r="K15" s="75" t="s">
        <v>6</v>
      </c>
      <c r="L15" s="14">
        <v>4.7044141204645724</v>
      </c>
      <c r="M15" s="17">
        <v>0.52881115053586836</v>
      </c>
      <c r="N15" s="15">
        <f t="shared" si="6"/>
        <v>4.1756029699287041</v>
      </c>
      <c r="O15" s="36">
        <f t="shared" si="7"/>
        <v>11.240744054302068</v>
      </c>
      <c r="Q15" s="35">
        <v>7</v>
      </c>
      <c r="R15" s="143" t="s">
        <v>145</v>
      </c>
      <c r="S15" s="144" t="s">
        <v>20</v>
      </c>
      <c r="T15" s="14">
        <v>4.4358965152141883</v>
      </c>
      <c r="U15" s="17">
        <v>0.3479563391575291</v>
      </c>
      <c r="V15" s="15">
        <f t="shared" si="0"/>
        <v>4.0879401760566587</v>
      </c>
      <c r="W15" s="36">
        <f t="shared" si="1"/>
        <v>7.8441040715019463</v>
      </c>
      <c r="Y15" s="62">
        <v>7</v>
      </c>
      <c r="Z15" s="148" t="s">
        <v>137</v>
      </c>
      <c r="AA15" s="123" t="s">
        <v>33</v>
      </c>
      <c r="AB15" s="59">
        <v>4.7</v>
      </c>
      <c r="AC15" s="59">
        <v>0.4</v>
      </c>
      <c r="AD15" s="15">
        <f t="shared" si="2"/>
        <v>4.3</v>
      </c>
      <c r="AE15" s="61">
        <f t="shared" si="3"/>
        <v>8.5106382978723403</v>
      </c>
    </row>
    <row r="16" spans="1:39" ht="14.4" x14ac:dyDescent="0.3">
      <c r="A16" s="37">
        <v>8</v>
      </c>
      <c r="B16" s="141" t="s">
        <v>145</v>
      </c>
      <c r="C16" s="75" t="s">
        <v>7</v>
      </c>
      <c r="D16" s="14">
        <v>7</v>
      </c>
      <c r="E16" s="17">
        <v>0.90408606495282484</v>
      </c>
      <c r="F16" s="15">
        <f t="shared" si="4"/>
        <v>6.0959139350471752</v>
      </c>
      <c r="G16" s="36">
        <f t="shared" si="5"/>
        <v>12.915515213611783</v>
      </c>
      <c r="I16" s="35">
        <v>8</v>
      </c>
      <c r="J16" s="75" t="s">
        <v>37</v>
      </c>
      <c r="K16" s="75" t="s">
        <v>8</v>
      </c>
      <c r="L16" s="14">
        <v>5.0465527667538481</v>
      </c>
      <c r="M16" s="17">
        <v>0.56338294758427887</v>
      </c>
      <c r="N16" s="15">
        <f t="shared" ref="N16:N25" si="8">L16-M16</f>
        <v>4.4831698191695697</v>
      </c>
      <c r="O16" s="36">
        <f t="shared" ref="O16:O25" si="9">M16/L16*100</f>
        <v>11.163718554491012</v>
      </c>
      <c r="Q16" s="37">
        <v>8</v>
      </c>
      <c r="R16" s="143" t="s">
        <v>145</v>
      </c>
      <c r="S16" s="144" t="s">
        <v>23</v>
      </c>
      <c r="T16" s="8">
        <v>5.2</v>
      </c>
      <c r="U16" s="20">
        <v>0.61583480929938705</v>
      </c>
      <c r="V16" s="15">
        <f t="shared" si="0"/>
        <v>4.5841651907006131</v>
      </c>
      <c r="W16" s="36">
        <f t="shared" si="1"/>
        <v>11.842977101911289</v>
      </c>
      <c r="Y16" s="53"/>
      <c r="Z16" s="53"/>
      <c r="AA16" s="43" t="s">
        <v>42</v>
      </c>
      <c r="AB16" s="56">
        <f>AVERAGE(AB9:AB15)</f>
        <v>4.1832265093274144</v>
      </c>
      <c r="AC16" s="56">
        <f>AVERAGE(AC9:AC15)</f>
        <v>0.68917553487857064</v>
      </c>
      <c r="AD16" s="56">
        <f>AVERAGE(AD9:AD15)</f>
        <v>3.4940509744488444</v>
      </c>
      <c r="AE16" s="57">
        <f>AVERAGE(AE9:AE15)</f>
        <v>18.878303800129135</v>
      </c>
    </row>
    <row r="17" spans="1:31" ht="14.4" x14ac:dyDescent="0.3">
      <c r="A17" s="37">
        <v>9</v>
      </c>
      <c r="B17" s="75" t="s">
        <v>37</v>
      </c>
      <c r="C17" s="75" t="s">
        <v>8</v>
      </c>
      <c r="D17" s="14">
        <v>5.0465527667538481</v>
      </c>
      <c r="E17" s="17">
        <v>0.56338294758427887</v>
      </c>
      <c r="F17" s="15">
        <f t="shared" si="4"/>
        <v>4.4831698191695697</v>
      </c>
      <c r="G17" s="36">
        <f t="shared" si="5"/>
        <v>11.163718554491012</v>
      </c>
      <c r="I17" s="37">
        <v>9</v>
      </c>
      <c r="J17" s="75" t="s">
        <v>37</v>
      </c>
      <c r="K17" s="75" t="s">
        <v>9</v>
      </c>
      <c r="L17" s="14">
        <v>5.0986858250918701</v>
      </c>
      <c r="M17" s="20">
        <v>0.44572262692549325</v>
      </c>
      <c r="N17" s="15">
        <f t="shared" si="8"/>
        <v>4.6529631981663773</v>
      </c>
      <c r="O17" s="36">
        <f t="shared" si="9"/>
        <v>8.7419119792002888</v>
      </c>
      <c r="Q17" s="37">
        <v>9</v>
      </c>
      <c r="R17" s="143" t="s">
        <v>145</v>
      </c>
      <c r="S17" s="144" t="s">
        <v>24</v>
      </c>
      <c r="T17" s="8">
        <v>5.2</v>
      </c>
      <c r="U17" s="20">
        <v>0.60971580145414705</v>
      </c>
      <c r="V17" s="15">
        <f t="shared" si="0"/>
        <v>4.5902841985458531</v>
      </c>
      <c r="W17" s="36">
        <f t="shared" si="1"/>
        <v>11.725303874118213</v>
      </c>
      <c r="Y17" s="53"/>
      <c r="Z17" s="53"/>
      <c r="AA17" s="46" t="s">
        <v>43</v>
      </c>
      <c r="AB17" s="59">
        <f>(STDEVP(AB9:AB15))</f>
        <v>1.2548270073729741</v>
      </c>
      <c r="AC17" s="59">
        <f>(STDEVP(AC9:AC15))</f>
        <v>0.39017407543669475</v>
      </c>
      <c r="AD17" s="59">
        <f>(STDEVP(AD9:AD15))</f>
        <v>1.149464289217599</v>
      </c>
      <c r="AE17" s="61">
        <f>(STDEVP(AE9:AE15))</f>
        <v>13.02129685209283</v>
      </c>
    </row>
    <row r="18" spans="1:31" ht="14.4" x14ac:dyDescent="0.3">
      <c r="A18" s="35">
        <v>10</v>
      </c>
      <c r="B18" s="75" t="s">
        <v>37</v>
      </c>
      <c r="C18" s="75" t="s">
        <v>9</v>
      </c>
      <c r="D18" s="14">
        <v>5.0986858250918701</v>
      </c>
      <c r="E18" s="20">
        <v>0.44572262692549325</v>
      </c>
      <c r="F18" s="15">
        <f t="shared" si="4"/>
        <v>4.6529631981663773</v>
      </c>
      <c r="G18" s="36">
        <f t="shared" si="5"/>
        <v>8.7419119792002888</v>
      </c>
      <c r="I18" s="37">
        <v>10</v>
      </c>
      <c r="J18" s="75" t="s">
        <v>37</v>
      </c>
      <c r="K18" s="75" t="s">
        <v>10</v>
      </c>
      <c r="L18" s="14">
        <v>5.0941101832372331</v>
      </c>
      <c r="M18" s="20">
        <v>0.45266481292715599</v>
      </c>
      <c r="N18" s="15">
        <f t="shared" si="8"/>
        <v>4.6414453703100769</v>
      </c>
      <c r="O18" s="36">
        <f t="shared" si="9"/>
        <v>8.8860428346583991</v>
      </c>
      <c r="Q18" s="38">
        <v>10</v>
      </c>
      <c r="R18" s="145" t="s">
        <v>145</v>
      </c>
      <c r="S18" s="146" t="s">
        <v>25</v>
      </c>
      <c r="T18" s="39">
        <v>5</v>
      </c>
      <c r="U18" s="40">
        <v>0.60814919927024702</v>
      </c>
      <c r="V18" s="41">
        <f t="shared" si="0"/>
        <v>4.3918508007297525</v>
      </c>
      <c r="W18" s="42">
        <f t="shared" si="1"/>
        <v>12.16298398540494</v>
      </c>
      <c r="Y18" s="53"/>
      <c r="Z18" s="53"/>
      <c r="AA18" s="48" t="s">
        <v>44</v>
      </c>
      <c r="AB18" s="59">
        <f>(MIN(AB9:AB15))</f>
        <v>1.4216063638696097</v>
      </c>
      <c r="AC18" s="59">
        <f>(MIN(AC9:AC15))</f>
        <v>0.35115802603817303</v>
      </c>
      <c r="AD18" s="59">
        <f>(MIN(AD9:AD15))</f>
        <v>0.75339211668910555</v>
      </c>
      <c r="AE18" s="61">
        <f>(MIN(AE9:AE15))</f>
        <v>8.5106382978723403</v>
      </c>
    </row>
    <row r="19" spans="1:31" ht="14.4" x14ac:dyDescent="0.3">
      <c r="A19" s="37">
        <v>11</v>
      </c>
      <c r="B19" s="75" t="s">
        <v>37</v>
      </c>
      <c r="C19" s="75" t="s">
        <v>10</v>
      </c>
      <c r="D19" s="14">
        <v>5.0941101832372331</v>
      </c>
      <c r="E19" s="20">
        <v>0.45266481292715599</v>
      </c>
      <c r="F19" s="15">
        <f t="shared" si="4"/>
        <v>4.6414453703100769</v>
      </c>
      <c r="G19" s="36">
        <f t="shared" si="5"/>
        <v>8.8860428346583991</v>
      </c>
      <c r="I19" s="35">
        <v>11</v>
      </c>
      <c r="J19" s="75" t="s">
        <v>37</v>
      </c>
      <c r="K19" s="75" t="s">
        <v>13</v>
      </c>
      <c r="L19" s="14">
        <v>5.0439542059529279</v>
      </c>
      <c r="M19" s="17">
        <v>0.4794123795909655</v>
      </c>
      <c r="N19" s="15">
        <f t="shared" si="8"/>
        <v>4.5645418263619622</v>
      </c>
      <c r="O19" s="36">
        <f t="shared" si="9"/>
        <v>9.5046933420838347</v>
      </c>
      <c r="Q19" s="8"/>
      <c r="R19" s="8"/>
      <c r="S19" s="43" t="s">
        <v>42</v>
      </c>
      <c r="T19" s="44">
        <f>AVERAGE(T9:T18)</f>
        <v>5.4850513711063922</v>
      </c>
      <c r="U19" s="44">
        <f>AVERAGE(U9:U18)</f>
        <v>0.64435140050482043</v>
      </c>
      <c r="V19" s="44">
        <f>AVERAGE(V9:V18)</f>
        <v>4.8406999706015714</v>
      </c>
      <c r="W19" s="45">
        <f>AVERAGE(W9:W18)</f>
        <v>11.479658237523809</v>
      </c>
      <c r="Y19" s="53"/>
      <c r="Z19" s="53"/>
      <c r="AA19" s="49" t="s">
        <v>45</v>
      </c>
      <c r="AB19" s="54">
        <f>(MAX(AB9:AB15))</f>
        <v>5.6586157287078329</v>
      </c>
      <c r="AC19" s="54">
        <f>(MAX(AC9:AC15))</f>
        <v>1.5355356708549761</v>
      </c>
      <c r="AD19" s="54">
        <f>(MAX(AD9:AD15))</f>
        <v>4.3</v>
      </c>
      <c r="AE19" s="63">
        <f>(MAX(AE9:AE15))</f>
        <v>47.004168253835495</v>
      </c>
    </row>
    <row r="20" spans="1:31" ht="14.4" x14ac:dyDescent="0.3">
      <c r="A20" s="37">
        <v>12</v>
      </c>
      <c r="B20" s="141" t="s">
        <v>145</v>
      </c>
      <c r="C20" s="75" t="s">
        <v>11</v>
      </c>
      <c r="D20" s="14">
        <v>5.3709108261830787</v>
      </c>
      <c r="E20" s="17">
        <v>0.35353901996365567</v>
      </c>
      <c r="F20" s="15">
        <f t="shared" si="4"/>
        <v>5.0173718062194226</v>
      </c>
      <c r="G20" s="36">
        <f t="shared" si="5"/>
        <v>6.5824779335408117</v>
      </c>
      <c r="I20" s="37">
        <v>12</v>
      </c>
      <c r="J20" s="75" t="s">
        <v>37</v>
      </c>
      <c r="K20" s="75" t="s">
        <v>16</v>
      </c>
      <c r="L20" s="14">
        <v>4.9355121206792081</v>
      </c>
      <c r="M20" s="17">
        <v>0.47441212299240698</v>
      </c>
      <c r="N20" s="15">
        <f t="shared" si="8"/>
        <v>4.4610999976868015</v>
      </c>
      <c r="O20" s="36">
        <f t="shared" si="9"/>
        <v>9.6122167546641553</v>
      </c>
      <c r="Q20" s="8"/>
      <c r="R20" s="8"/>
      <c r="S20" s="46" t="s">
        <v>43</v>
      </c>
      <c r="T20" s="14">
        <f>(STDEVP(T9:T18))</f>
        <v>0.70319424348153525</v>
      </c>
      <c r="U20" s="14">
        <f>(STDEVP(U9:U18))</f>
        <v>0.25618108245653998</v>
      </c>
      <c r="V20" s="14">
        <f>(STDEVP(V9:V18))</f>
        <v>0.51938039772714018</v>
      </c>
      <c r="W20" s="47">
        <f>(STDEVP(W9:W18))</f>
        <v>3.2944473687748568</v>
      </c>
      <c r="Y20" s="53"/>
      <c r="Z20" s="53"/>
      <c r="AA20" s="53"/>
      <c r="AB20" s="2"/>
      <c r="AC20" s="3"/>
      <c r="AD20" s="53"/>
      <c r="AE20" s="53"/>
    </row>
    <row r="21" spans="1:31" ht="14.4" x14ac:dyDescent="0.3">
      <c r="A21" s="35">
        <v>13</v>
      </c>
      <c r="B21" s="141" t="s">
        <v>145</v>
      </c>
      <c r="C21" s="75" t="s">
        <v>12</v>
      </c>
      <c r="D21" s="14">
        <v>5.25</v>
      </c>
      <c r="E21" s="17">
        <v>0.502</v>
      </c>
      <c r="F21" s="15">
        <f t="shared" si="4"/>
        <v>4.7480000000000002</v>
      </c>
      <c r="G21" s="36">
        <f t="shared" si="5"/>
        <v>9.5619047619047617</v>
      </c>
      <c r="I21" s="37">
        <v>13</v>
      </c>
      <c r="J21" s="75" t="s">
        <v>37</v>
      </c>
      <c r="K21" s="75" t="s">
        <v>18</v>
      </c>
      <c r="L21" s="14">
        <v>5.1010219403077546</v>
      </c>
      <c r="M21" s="17">
        <v>0.5279233314948395</v>
      </c>
      <c r="N21" s="15">
        <f t="shared" si="8"/>
        <v>4.5730986088129146</v>
      </c>
      <c r="O21" s="36">
        <f t="shared" si="9"/>
        <v>10.349364062193954</v>
      </c>
      <c r="Q21" s="20"/>
      <c r="R21" s="20"/>
      <c r="S21" s="48" t="s">
        <v>44</v>
      </c>
      <c r="T21" s="14">
        <f>(MIN(T9:T18))</f>
        <v>4.4358965152141883</v>
      </c>
      <c r="U21" s="14">
        <f>(MIN(U9:U18))</f>
        <v>0.3479563391575291</v>
      </c>
      <c r="V21" s="14">
        <f>(MIN(V9:V18))</f>
        <v>4.0879401760566587</v>
      </c>
      <c r="W21" s="47">
        <f>(MIN(W9:W18))</f>
        <v>6.5824779335408117</v>
      </c>
      <c r="Y21" s="53"/>
      <c r="Z21" s="53"/>
      <c r="AA21" s="53"/>
      <c r="AB21" s="2"/>
      <c r="AC21" s="3"/>
      <c r="AD21" s="53"/>
      <c r="AE21" s="53"/>
    </row>
    <row r="22" spans="1:31" ht="14.4" x14ac:dyDescent="0.3">
      <c r="A22" s="37">
        <v>14</v>
      </c>
      <c r="B22" s="75" t="s">
        <v>37</v>
      </c>
      <c r="C22" s="75" t="s">
        <v>13</v>
      </c>
      <c r="D22" s="14">
        <v>5.0439542059529279</v>
      </c>
      <c r="E22" s="17">
        <v>0.4794123795909655</v>
      </c>
      <c r="F22" s="15">
        <f t="shared" si="4"/>
        <v>4.5645418263619622</v>
      </c>
      <c r="G22" s="36">
        <f t="shared" si="5"/>
        <v>9.5046933420838347</v>
      </c>
      <c r="I22" s="35">
        <v>14</v>
      </c>
      <c r="J22" s="75" t="s">
        <v>37</v>
      </c>
      <c r="K22" s="75" t="s">
        <v>19</v>
      </c>
      <c r="L22" s="14">
        <v>4.7924969193893947</v>
      </c>
      <c r="M22" s="17">
        <v>0.49397922031941266</v>
      </c>
      <c r="N22" s="15">
        <f t="shared" si="8"/>
        <v>4.2985176990699818</v>
      </c>
      <c r="O22" s="36">
        <f t="shared" si="9"/>
        <v>10.307345599344691</v>
      </c>
      <c r="Q22" s="20"/>
      <c r="R22" s="20"/>
      <c r="S22" s="49" t="s">
        <v>45</v>
      </c>
      <c r="T22" s="50">
        <f>(MAX(T9:T18))</f>
        <v>7</v>
      </c>
      <c r="U22" s="50">
        <f>(MAX(U9:U18))</f>
        <v>1.2646235050312149</v>
      </c>
      <c r="V22" s="50">
        <f>(MAX(V9:V18))</f>
        <v>6.0959139350471752</v>
      </c>
      <c r="W22" s="51">
        <f>(MAX(W9:W18))</f>
        <v>19.386579452427409</v>
      </c>
      <c r="Y22" s="53"/>
      <c r="Z22" s="8" t="s">
        <v>49</v>
      </c>
    </row>
    <row r="23" spans="1:31" ht="14.4" x14ac:dyDescent="0.3">
      <c r="A23" s="37">
        <v>15</v>
      </c>
      <c r="B23" s="141" t="s">
        <v>145</v>
      </c>
      <c r="C23" s="75" t="s">
        <v>14</v>
      </c>
      <c r="D23" s="14">
        <v>5.4235534348732521</v>
      </c>
      <c r="E23" s="20">
        <v>0.67700000000000005</v>
      </c>
      <c r="F23" s="15">
        <f t="shared" si="4"/>
        <v>4.7465534348732525</v>
      </c>
      <c r="G23" s="36">
        <f t="shared" si="5"/>
        <v>12.482591130141994</v>
      </c>
      <c r="I23" s="35">
        <v>15</v>
      </c>
      <c r="J23" s="75" t="s">
        <v>37</v>
      </c>
      <c r="K23" s="75" t="s">
        <v>21</v>
      </c>
      <c r="L23" s="14">
        <v>5.0989372235299921</v>
      </c>
      <c r="M23" s="14">
        <v>0.498411051214942</v>
      </c>
      <c r="N23" s="15">
        <f t="shared" si="8"/>
        <v>4.6005261723150497</v>
      </c>
      <c r="O23" s="36">
        <f t="shared" si="9"/>
        <v>9.7748026572073048</v>
      </c>
      <c r="Y23" s="53"/>
    </row>
    <row r="24" spans="1:31" ht="14.4" x14ac:dyDescent="0.3">
      <c r="A24" s="35">
        <v>16</v>
      </c>
      <c r="B24" s="141" t="s">
        <v>145</v>
      </c>
      <c r="C24" s="75" t="s">
        <v>15</v>
      </c>
      <c r="D24" s="14">
        <v>5.4469624558620033</v>
      </c>
      <c r="E24" s="17">
        <v>0.56060926591919857</v>
      </c>
      <c r="F24" s="15">
        <f t="shared" si="4"/>
        <v>4.8863531899428043</v>
      </c>
      <c r="G24" s="36">
        <f t="shared" si="5"/>
        <v>10.292144850674942</v>
      </c>
      <c r="I24" s="37">
        <v>16</v>
      </c>
      <c r="J24" s="75" t="s">
        <v>37</v>
      </c>
      <c r="K24" s="75" t="s">
        <v>22</v>
      </c>
      <c r="L24" s="14">
        <v>5.1150568179023193</v>
      </c>
      <c r="M24" s="14">
        <v>0.46299206780684443</v>
      </c>
      <c r="N24" s="15">
        <f t="shared" si="8"/>
        <v>4.6520647500954748</v>
      </c>
      <c r="O24" s="36">
        <f t="shared" si="9"/>
        <v>9.0515527840552341</v>
      </c>
      <c r="Y24" s="53"/>
    </row>
    <row r="25" spans="1:31" ht="14.4" x14ac:dyDescent="0.3">
      <c r="A25" s="37">
        <v>17</v>
      </c>
      <c r="B25" s="75" t="s">
        <v>37</v>
      </c>
      <c r="C25" s="75" t="s">
        <v>16</v>
      </c>
      <c r="D25" s="14">
        <v>4.9355121206792081</v>
      </c>
      <c r="E25" s="17">
        <v>0.47441212299240698</v>
      </c>
      <c r="F25" s="15">
        <f t="shared" si="4"/>
        <v>4.4610999976868015</v>
      </c>
      <c r="G25" s="36">
        <f t="shared" si="5"/>
        <v>9.6122167546641553</v>
      </c>
      <c r="I25" s="38">
        <v>17</v>
      </c>
      <c r="J25" s="124" t="s">
        <v>37</v>
      </c>
      <c r="K25" s="124" t="s">
        <v>149</v>
      </c>
      <c r="L25" s="50">
        <v>5.3761659607065475</v>
      </c>
      <c r="M25" s="52">
        <v>0.66819124008661857</v>
      </c>
      <c r="N25" s="41">
        <f t="shared" si="8"/>
        <v>4.7079747206199292</v>
      </c>
      <c r="O25" s="42">
        <f t="shared" si="9"/>
        <v>12.428768846987072</v>
      </c>
      <c r="Y25" s="53"/>
    </row>
    <row r="26" spans="1:31" ht="14.4" x14ac:dyDescent="0.3">
      <c r="A26" s="37">
        <v>18</v>
      </c>
      <c r="B26" s="141" t="s">
        <v>145</v>
      </c>
      <c r="C26" s="75" t="s">
        <v>17</v>
      </c>
      <c r="D26" s="14">
        <v>6.5231904789313955</v>
      </c>
      <c r="E26" s="17">
        <v>1.2646235050312149</v>
      </c>
      <c r="F26" s="15">
        <f t="shared" si="4"/>
        <v>5.2585669739001801</v>
      </c>
      <c r="G26" s="36">
        <f t="shared" si="5"/>
        <v>19.386579452427409</v>
      </c>
      <c r="K26" s="46" t="s">
        <v>42</v>
      </c>
      <c r="L26" s="14">
        <f>AVERAGE(L9:L25)</f>
        <v>4.8834463280079703</v>
      </c>
      <c r="M26" s="14">
        <f>AVERAGE(M9:M25)</f>
        <v>0.41727584441177479</v>
      </c>
      <c r="N26" s="14">
        <f>AVERAGE(N9:N25)</f>
        <v>4.4661704835961951</v>
      </c>
      <c r="O26" s="47">
        <f>AVERAGE(O9:O25)</f>
        <v>8.4476197825976591</v>
      </c>
      <c r="Y26" s="53"/>
    </row>
    <row r="27" spans="1:31" ht="14.4" x14ac:dyDescent="0.3">
      <c r="A27" s="35">
        <v>19</v>
      </c>
      <c r="B27" s="75" t="s">
        <v>37</v>
      </c>
      <c r="C27" s="75" t="s">
        <v>18</v>
      </c>
      <c r="D27" s="14">
        <v>5.1010219403077546</v>
      </c>
      <c r="E27" s="17">
        <v>0.5279233314948395</v>
      </c>
      <c r="F27" s="15">
        <f t="shared" si="4"/>
        <v>4.5730986088129146</v>
      </c>
      <c r="G27" s="36">
        <f t="shared" si="5"/>
        <v>10.349364062193954</v>
      </c>
      <c r="K27" s="46" t="s">
        <v>43</v>
      </c>
      <c r="L27" s="14">
        <f>(STDEVP(L9:L25))</f>
        <v>0.45474459101630066</v>
      </c>
      <c r="M27" s="14">
        <f>(STDEVP(M9:M25))</f>
        <v>0.13502381312707018</v>
      </c>
      <c r="N27" s="14">
        <f>(STDEVP(N9:N25))</f>
        <v>0.39003030241418851</v>
      </c>
      <c r="O27" s="47">
        <f>(STDEVP(O9:O25))</f>
        <v>2.4041421592898709</v>
      </c>
      <c r="Y27" s="53"/>
    </row>
    <row r="28" spans="1:31" x14ac:dyDescent="0.25">
      <c r="A28" s="37">
        <v>20</v>
      </c>
      <c r="B28" s="75" t="s">
        <v>37</v>
      </c>
      <c r="C28" s="75" t="s">
        <v>19</v>
      </c>
      <c r="D28" s="14">
        <v>4.7924969193893947</v>
      </c>
      <c r="E28" s="17">
        <v>0.49397922031941266</v>
      </c>
      <c r="F28" s="15">
        <f t="shared" si="4"/>
        <v>4.2985176990699818</v>
      </c>
      <c r="G28" s="36">
        <f t="shared" si="5"/>
        <v>10.307345599344691</v>
      </c>
      <c r="K28" s="48" t="s">
        <v>44</v>
      </c>
      <c r="L28" s="14">
        <f>(MIN(L9:L25))</f>
        <v>3.4100959010363892</v>
      </c>
      <c r="M28" s="14">
        <f>(MIN(M9:M25))</f>
        <v>0.19362604008592577</v>
      </c>
      <c r="N28" s="14">
        <f>(MIN(N9:N25))</f>
        <v>3.2164698609504634</v>
      </c>
      <c r="O28" s="47">
        <f>(MIN(O9:O25))</f>
        <v>5.0382515619700454</v>
      </c>
    </row>
    <row r="29" spans="1:31" x14ac:dyDescent="0.25">
      <c r="A29" s="37">
        <v>21</v>
      </c>
      <c r="B29" s="141" t="s">
        <v>145</v>
      </c>
      <c r="C29" s="75" t="s">
        <v>20</v>
      </c>
      <c r="D29" s="14">
        <v>4.4358965152141883</v>
      </c>
      <c r="E29" s="17">
        <v>0.3479563391575291</v>
      </c>
      <c r="F29" s="15">
        <f t="shared" si="4"/>
        <v>4.0879401760566587</v>
      </c>
      <c r="G29" s="36">
        <f t="shared" si="5"/>
        <v>7.8441040715019463</v>
      </c>
      <c r="K29" s="49" t="s">
        <v>45</v>
      </c>
      <c r="L29" s="50">
        <f>(MAX(L9:L25))</f>
        <v>5.3761659607065475</v>
      </c>
      <c r="M29" s="50">
        <f>(MAX(M9:M25))</f>
        <v>0.66819124008661857</v>
      </c>
      <c r="N29" s="50">
        <f>(MAX(N9:N25))</f>
        <v>4.9687402765393678</v>
      </c>
      <c r="O29" s="51">
        <f>(MAX(O9:O25))</f>
        <v>12.428768846987072</v>
      </c>
    </row>
    <row r="30" spans="1:31" x14ac:dyDescent="0.25">
      <c r="A30" s="35">
        <v>22</v>
      </c>
      <c r="B30" s="75" t="s">
        <v>37</v>
      </c>
      <c r="C30" s="75" t="s">
        <v>21</v>
      </c>
      <c r="D30" s="14">
        <v>5.0989372235299921</v>
      </c>
      <c r="E30" s="14">
        <v>0.498411051214942</v>
      </c>
      <c r="F30" s="15">
        <f t="shared" si="4"/>
        <v>4.6005261723150497</v>
      </c>
      <c r="G30" s="36">
        <f t="shared" si="5"/>
        <v>9.7748026572073048</v>
      </c>
    </row>
    <row r="31" spans="1:31" x14ac:dyDescent="0.25">
      <c r="A31" s="37">
        <v>23</v>
      </c>
      <c r="B31" s="75" t="s">
        <v>37</v>
      </c>
      <c r="C31" s="75" t="s">
        <v>22</v>
      </c>
      <c r="D31" s="14">
        <v>5.1150568179023193</v>
      </c>
      <c r="E31" s="14">
        <v>0.46299206780684443</v>
      </c>
      <c r="F31" s="15">
        <f t="shared" si="4"/>
        <v>4.6520647500954748</v>
      </c>
      <c r="G31" s="36">
        <f t="shared" si="5"/>
        <v>9.0515527840552341</v>
      </c>
    </row>
    <row r="32" spans="1:31" x14ac:dyDescent="0.25">
      <c r="A32" s="37">
        <v>24</v>
      </c>
      <c r="B32" s="75" t="s">
        <v>37</v>
      </c>
      <c r="C32" s="75" t="s">
        <v>149</v>
      </c>
      <c r="D32" s="14">
        <v>5.3761659607065475</v>
      </c>
      <c r="E32" s="20">
        <v>0.66819124008661857</v>
      </c>
      <c r="F32" s="15">
        <f t="shared" si="4"/>
        <v>4.7079747206199292</v>
      </c>
      <c r="G32" s="36">
        <f t="shared" si="5"/>
        <v>12.428768846987072</v>
      </c>
    </row>
    <row r="33" spans="1:15" x14ac:dyDescent="0.25">
      <c r="A33" s="35">
        <v>25</v>
      </c>
      <c r="B33" s="141" t="s">
        <v>145</v>
      </c>
      <c r="C33" s="75" t="s">
        <v>23</v>
      </c>
      <c r="D33" s="8">
        <v>5.2</v>
      </c>
      <c r="E33" s="20">
        <v>0.61583480929938705</v>
      </c>
      <c r="F33" s="15">
        <f t="shared" si="4"/>
        <v>4.5841651907006131</v>
      </c>
      <c r="G33" s="36">
        <f t="shared" si="5"/>
        <v>11.842977101911289</v>
      </c>
      <c r="I33" s="13"/>
      <c r="J33" s="18"/>
      <c r="K33" s="8"/>
      <c r="L33" s="8"/>
      <c r="M33" s="20"/>
      <c r="N33" s="15"/>
      <c r="O33" s="15"/>
    </row>
    <row r="34" spans="1:15" x14ac:dyDescent="0.25">
      <c r="A34" s="35">
        <v>26</v>
      </c>
      <c r="B34" s="141" t="s">
        <v>145</v>
      </c>
      <c r="C34" s="75" t="s">
        <v>24</v>
      </c>
      <c r="D34" s="8">
        <v>5.2</v>
      </c>
      <c r="E34" s="20">
        <v>0.60971580145414705</v>
      </c>
      <c r="F34" s="15">
        <f t="shared" si="4"/>
        <v>4.5902841985458531</v>
      </c>
      <c r="G34" s="36">
        <f t="shared" si="5"/>
        <v>11.725303874118213</v>
      </c>
      <c r="I34" s="13"/>
      <c r="J34" s="18"/>
      <c r="K34" s="8"/>
      <c r="L34" s="8"/>
      <c r="M34" s="20"/>
      <c r="N34" s="15"/>
      <c r="O34" s="15"/>
    </row>
    <row r="35" spans="1:15" x14ac:dyDescent="0.25">
      <c r="A35" s="38">
        <v>27</v>
      </c>
      <c r="B35" s="142" t="s">
        <v>38</v>
      </c>
      <c r="C35" s="124" t="s">
        <v>25</v>
      </c>
      <c r="D35" s="39">
        <v>5</v>
      </c>
      <c r="E35" s="40">
        <v>0.60814919927024702</v>
      </c>
      <c r="F35" s="41">
        <f t="shared" si="4"/>
        <v>4.3918508007297525</v>
      </c>
      <c r="G35" s="42">
        <f t="shared" si="5"/>
        <v>12.16298398540494</v>
      </c>
      <c r="I35" s="16"/>
      <c r="J35" s="18"/>
      <c r="K35" s="8"/>
      <c r="L35" s="8"/>
      <c r="M35" s="17"/>
      <c r="N35" s="15"/>
      <c r="O35" s="15"/>
    </row>
    <row r="36" spans="1:15" x14ac:dyDescent="0.25">
      <c r="C36" s="43" t="s">
        <v>42</v>
      </c>
      <c r="D36" s="44">
        <f>AVERAGE(D9:D35)</f>
        <v>5.106263010637015</v>
      </c>
      <c r="E36" s="44">
        <f>AVERAGE(E9:E35)</f>
        <v>0.5013779022240139</v>
      </c>
      <c r="F36" s="44">
        <f>AVERAGE(F9:F35)</f>
        <v>4.6048851084130016</v>
      </c>
      <c r="G36" s="45">
        <f>AVERAGE(G9:G35)</f>
        <v>9.5705969881258639</v>
      </c>
      <c r="I36" s="8"/>
      <c r="J36" s="8"/>
    </row>
    <row r="37" spans="1:15" x14ac:dyDescent="0.25">
      <c r="C37" s="46" t="s">
        <v>43</v>
      </c>
      <c r="D37" s="14">
        <f>(STDEVP(D9:D35))</f>
        <v>0.63067002148230322</v>
      </c>
      <c r="E37" s="14">
        <f>(STDEVP(E9:E35))</f>
        <v>0.21865579650032937</v>
      </c>
      <c r="F37" s="14">
        <f>(STDEVP(F9:F35))</f>
        <v>0.47791437303301648</v>
      </c>
      <c r="G37" s="47">
        <f>(STDEVP(G9:G35))</f>
        <v>3.1309423367969766</v>
      </c>
      <c r="I37" s="8"/>
      <c r="J37" s="8"/>
    </row>
    <row r="38" spans="1:15" x14ac:dyDescent="0.25">
      <c r="A38" s="20"/>
      <c r="B38" s="20"/>
      <c r="C38" s="48" t="s">
        <v>44</v>
      </c>
      <c r="D38" s="14">
        <f>(MIN(D9:D35))</f>
        <v>3.4100959010363892</v>
      </c>
      <c r="E38" s="14">
        <f>(MIN(E9:E35))</f>
        <v>0.19362604008592577</v>
      </c>
      <c r="F38" s="14">
        <f>(MIN(F9:F35))</f>
        <v>3.2164698609504634</v>
      </c>
      <c r="G38" s="47">
        <f>(MIN(G9:G35))</f>
        <v>5.0382515619700454</v>
      </c>
      <c r="I38" s="20"/>
      <c r="J38" s="20"/>
    </row>
    <row r="39" spans="1:15" x14ac:dyDescent="0.25">
      <c r="A39" s="20"/>
      <c r="B39" s="20"/>
      <c r="C39" s="49" t="s">
        <v>45</v>
      </c>
      <c r="D39" s="50">
        <f>(MAX(D9:D35))</f>
        <v>7</v>
      </c>
      <c r="E39" s="50">
        <f>(MAX(E9:E35))</f>
        <v>1.2646235050312149</v>
      </c>
      <c r="F39" s="50">
        <f>(MAX(F9:F35))</f>
        <v>6.0959139350471752</v>
      </c>
      <c r="G39" s="51">
        <f>(MAX(G9:G35))</f>
        <v>19.386579452427409</v>
      </c>
      <c r="I39" s="20"/>
      <c r="J39" s="20"/>
    </row>
    <row r="40" spans="1:15" x14ac:dyDescent="0.25">
      <c r="K40" s="18"/>
      <c r="L40" s="12"/>
      <c r="N40" s="21"/>
      <c r="O40" s="22"/>
    </row>
    <row r="41" spans="1:15" x14ac:dyDescent="0.25">
      <c r="K41" s="18"/>
      <c r="L41" s="12"/>
      <c r="N41" s="11"/>
      <c r="O41" s="22"/>
    </row>
    <row r="42" spans="1:15" x14ac:dyDescent="0.25">
      <c r="K42" s="18"/>
      <c r="N42" s="11"/>
    </row>
    <row r="43" spans="1:15" x14ac:dyDescent="0.25">
      <c r="K43" s="18"/>
      <c r="N43" s="11"/>
      <c r="O43" s="19"/>
    </row>
    <row r="44" spans="1:15" x14ac:dyDescent="0.25">
      <c r="K44" s="18"/>
      <c r="N44" s="11"/>
      <c r="O44" s="19"/>
    </row>
    <row r="45" spans="1:15" x14ac:dyDescent="0.25">
      <c r="K45" s="18"/>
      <c r="N45" s="11"/>
    </row>
    <row r="46" spans="1:15" x14ac:dyDescent="0.25">
      <c r="K46" s="18"/>
      <c r="N46" s="11"/>
    </row>
    <row r="47" spans="1:15" x14ac:dyDescent="0.25">
      <c r="K47" s="163"/>
      <c r="L47" s="163"/>
      <c r="N47" s="11"/>
      <c r="O47" s="164"/>
    </row>
    <row r="48" spans="1:15" x14ac:dyDescent="0.25">
      <c r="K48" s="163"/>
      <c r="L48" s="163"/>
      <c r="N48" s="11"/>
      <c r="O48" s="164"/>
    </row>
    <row r="49" spans="11:15" x14ac:dyDescent="0.25">
      <c r="K49" s="165"/>
      <c r="L49" s="165"/>
      <c r="N49" s="11"/>
      <c r="O49" s="164"/>
    </row>
    <row r="50" spans="11:15" x14ac:dyDescent="0.25">
      <c r="K50" s="165"/>
      <c r="L50" s="165"/>
      <c r="N50" s="11"/>
      <c r="O50" s="164"/>
    </row>
    <row r="51" spans="11:15" x14ac:dyDescent="0.25">
      <c r="M51" s="14"/>
      <c r="N51" s="9"/>
      <c r="O51" s="9"/>
    </row>
    <row r="52" spans="11:15" x14ac:dyDescent="0.25">
      <c r="M52" s="14"/>
      <c r="N52" s="9"/>
      <c r="O52" s="9"/>
    </row>
    <row r="53" spans="11:15" x14ac:dyDescent="0.25">
      <c r="M53" s="9"/>
      <c r="N53" s="14"/>
      <c r="O53" s="14"/>
    </row>
    <row r="54" spans="11:15" x14ac:dyDescent="0.25">
      <c r="M54" s="9"/>
      <c r="N54" s="14"/>
      <c r="O54" s="14"/>
    </row>
    <row r="55" spans="11:15" x14ac:dyDescent="0.25">
      <c r="M55" s="14"/>
      <c r="N55" s="9"/>
      <c r="O55" s="9"/>
    </row>
    <row r="56" spans="11:15" x14ac:dyDescent="0.25">
      <c r="M56" s="14"/>
      <c r="N56" s="9"/>
      <c r="O56" s="9"/>
    </row>
    <row r="78" spans="11:14" x14ac:dyDescent="0.25">
      <c r="K78" s="10">
        <v>1</v>
      </c>
      <c r="L78" s="10" t="s">
        <v>1</v>
      </c>
      <c r="M78" s="11">
        <v>0.29045936798994254</v>
      </c>
      <c r="N78" s="11">
        <v>5.0047567798144676</v>
      </c>
    </row>
    <row r="79" spans="11:14" x14ac:dyDescent="0.25">
      <c r="K79" s="10">
        <v>2</v>
      </c>
      <c r="L79" s="10" t="s">
        <v>2</v>
      </c>
      <c r="M79" s="21">
        <v>0.29045936798994254</v>
      </c>
      <c r="N79" s="11">
        <v>5.2591996445293105</v>
      </c>
    </row>
    <row r="80" spans="11:14" x14ac:dyDescent="0.25">
      <c r="K80" s="10">
        <v>3</v>
      </c>
      <c r="L80" s="10" t="s">
        <v>5</v>
      </c>
      <c r="M80" s="11">
        <v>0.27528548123970653</v>
      </c>
      <c r="N80" s="11">
        <v>5.135816804408444</v>
      </c>
    </row>
    <row r="81" spans="11:15" x14ac:dyDescent="0.25">
      <c r="K81" s="10">
        <v>4</v>
      </c>
      <c r="L81" s="10" t="s">
        <v>6</v>
      </c>
      <c r="M81" s="11">
        <v>0.52881115053586836</v>
      </c>
      <c r="N81" s="11">
        <v>4.7044141204645724</v>
      </c>
    </row>
    <row r="82" spans="11:15" x14ac:dyDescent="0.25">
      <c r="K82" s="10">
        <v>5</v>
      </c>
      <c r="L82" s="10" t="s">
        <v>7</v>
      </c>
      <c r="M82" s="11">
        <v>0.90408606495282484</v>
      </c>
      <c r="N82" s="11">
        <v>7</v>
      </c>
      <c r="O82" s="10" t="s">
        <v>36</v>
      </c>
    </row>
    <row r="83" spans="11:15" x14ac:dyDescent="0.25">
      <c r="K83" s="10">
        <v>6</v>
      </c>
      <c r="L83" s="10" t="s">
        <v>8</v>
      </c>
      <c r="M83" s="11">
        <v>0.56338294758427887</v>
      </c>
      <c r="N83" s="11">
        <v>5.0465527667538481</v>
      </c>
    </row>
    <row r="84" spans="11:15" x14ac:dyDescent="0.25">
      <c r="K84" s="10">
        <v>7</v>
      </c>
      <c r="L84" s="10" t="s">
        <v>9</v>
      </c>
      <c r="M84" s="21">
        <v>0.44572262692549325</v>
      </c>
      <c r="N84" s="11">
        <v>5.0986858250918701</v>
      </c>
    </row>
    <row r="85" spans="11:15" x14ac:dyDescent="0.25">
      <c r="K85" s="10">
        <v>8</v>
      </c>
      <c r="L85" s="10" t="s">
        <v>10</v>
      </c>
      <c r="M85" s="21">
        <v>0.45266481292715599</v>
      </c>
      <c r="N85" s="11">
        <v>5.0941101832372331</v>
      </c>
    </row>
    <row r="86" spans="11:15" x14ac:dyDescent="0.25">
      <c r="K86" s="10">
        <v>9</v>
      </c>
      <c r="L86" s="10" t="s">
        <v>11</v>
      </c>
      <c r="M86" s="11">
        <v>0.35353901996365567</v>
      </c>
      <c r="N86" s="11">
        <v>5.3709108261830787</v>
      </c>
    </row>
    <row r="87" spans="11:15" x14ac:dyDescent="0.25">
      <c r="K87" s="10">
        <v>10</v>
      </c>
      <c r="L87" s="10" t="s">
        <v>12</v>
      </c>
      <c r="M87" s="11">
        <v>0.502</v>
      </c>
      <c r="N87" s="11">
        <v>5.25</v>
      </c>
    </row>
    <row r="88" spans="11:15" x14ac:dyDescent="0.25">
      <c r="K88" s="10">
        <v>11</v>
      </c>
      <c r="L88" s="10" t="s">
        <v>13</v>
      </c>
      <c r="M88" s="11">
        <v>0.4794123795909655</v>
      </c>
      <c r="N88" s="11">
        <v>5.0439542059529279</v>
      </c>
    </row>
    <row r="89" spans="11:15" x14ac:dyDescent="0.25">
      <c r="K89" s="10">
        <v>12</v>
      </c>
      <c r="L89" s="10" t="s">
        <v>14</v>
      </c>
      <c r="M89" s="21">
        <v>0.67700000000000005</v>
      </c>
      <c r="N89" s="11">
        <v>5.4235534348732521</v>
      </c>
    </row>
    <row r="90" spans="11:15" x14ac:dyDescent="0.25">
      <c r="K90" s="10">
        <v>13</v>
      </c>
      <c r="L90" s="10" t="s">
        <v>15</v>
      </c>
      <c r="M90" s="11">
        <v>0.56060926591919857</v>
      </c>
      <c r="N90" s="11">
        <v>5.4469624558620033</v>
      </c>
    </row>
    <row r="91" spans="11:15" x14ac:dyDescent="0.25">
      <c r="K91" s="10">
        <v>14</v>
      </c>
      <c r="L91" s="10" t="s">
        <v>16</v>
      </c>
      <c r="M91" s="11">
        <v>0.47441212299240698</v>
      </c>
      <c r="N91" s="11">
        <v>4.9355121206792081</v>
      </c>
    </row>
    <row r="92" spans="11:15" x14ac:dyDescent="0.25">
      <c r="K92" s="10">
        <v>15</v>
      </c>
      <c r="L92" s="10" t="s">
        <v>17</v>
      </c>
      <c r="M92" s="11">
        <v>1.2646235050312149</v>
      </c>
      <c r="N92" s="11">
        <v>6.5231904789313955</v>
      </c>
    </row>
    <row r="93" spans="11:15" x14ac:dyDescent="0.25">
      <c r="K93" s="10">
        <v>16</v>
      </c>
      <c r="L93" s="10" t="s">
        <v>18</v>
      </c>
      <c r="M93" s="11">
        <v>0.5279233314948395</v>
      </c>
      <c r="N93" s="11">
        <v>5.1010219403077546</v>
      </c>
    </row>
    <row r="94" spans="11:15" x14ac:dyDescent="0.25">
      <c r="K94" s="10">
        <v>17</v>
      </c>
      <c r="L94" s="10" t="s">
        <v>19</v>
      </c>
      <c r="M94" s="11">
        <v>0.49397922031941266</v>
      </c>
      <c r="N94" s="11">
        <v>4.7924969193893947</v>
      </c>
    </row>
    <row r="95" spans="11:15" x14ac:dyDescent="0.25">
      <c r="M95" s="11">
        <f>AVERAGE(M78:M94)</f>
        <v>0.53437474502687687</v>
      </c>
      <c r="N95" s="11">
        <f>AVERAGE(N78:N94)</f>
        <v>5.3077140297928693</v>
      </c>
    </row>
    <row r="96" spans="11:15" x14ac:dyDescent="0.25">
      <c r="L96" s="23"/>
      <c r="M96" s="24"/>
      <c r="N96" s="25"/>
    </row>
    <row r="97" spans="12:14" x14ac:dyDescent="0.25">
      <c r="L97" s="23"/>
      <c r="M97" s="10"/>
      <c r="N97" s="24"/>
    </row>
    <row r="98" spans="12:14" x14ac:dyDescent="0.25">
      <c r="L98" s="23"/>
      <c r="M98" s="10"/>
      <c r="N98" s="24"/>
    </row>
    <row r="99" spans="12:14" x14ac:dyDescent="0.25">
      <c r="L99" s="23"/>
      <c r="M99" s="24"/>
      <c r="N99" s="26"/>
    </row>
    <row r="100" spans="12:14" x14ac:dyDescent="0.25">
      <c r="L100" s="23"/>
      <c r="M100" s="27"/>
      <c r="N100" s="26"/>
    </row>
    <row r="101" spans="12:14" x14ac:dyDescent="0.25">
      <c r="L101" s="23"/>
      <c r="M101" s="27"/>
      <c r="N101" s="26"/>
    </row>
    <row r="102" spans="12:14" x14ac:dyDescent="0.25">
      <c r="L102" s="23"/>
      <c r="M102" s="27"/>
      <c r="N102" s="25"/>
    </row>
  </sheetData>
  <mergeCells count="10">
    <mergeCell ref="K47:L47"/>
    <mergeCell ref="O47:O50"/>
    <mergeCell ref="K48:L48"/>
    <mergeCell ref="K49:L49"/>
    <mergeCell ref="K50:L50"/>
    <mergeCell ref="AG7:AM7"/>
    <mergeCell ref="A7:G7"/>
    <mergeCell ref="I7:O7"/>
    <mergeCell ref="Q7:W7"/>
    <mergeCell ref="Y7:AE7"/>
  </mergeCells>
  <phoneticPr fontId="15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Lehôtka pod Brehmi</vt:lpstr>
      <vt:lpstr>Szabóova skala</vt:lpstr>
      <vt:lpstr>Jastrabá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</dc:creator>
  <cp:lastModifiedBy>Lubica Puskelova</cp:lastModifiedBy>
  <dcterms:created xsi:type="dcterms:W3CDTF">2020-12-29T15:51:49Z</dcterms:created>
  <dcterms:modified xsi:type="dcterms:W3CDTF">2021-05-13T08:09:06Z</dcterms:modified>
</cp:coreProperties>
</file>